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styles.xml" ContentType="application/vnd.openxmlformats-officedocument.spreadsheetml.styles+xml"/>
  <Override PartName="/xl/externalLinks/externalLink2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74.xml" ContentType="application/vnd.openxmlformats-officedocument.spreadsheetml.externalLink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81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8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drawings/drawing1.xml" ContentType="application/vnd.openxmlformats-officedocument.drawing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89.xml" ContentType="application/vnd.openxmlformats-officedocument.spreadsheetml.externalLink+xml"/>
  <Override PartName="/docProps/core.xml" ContentType="application/vnd.openxmlformats-package.core-properties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0" yWindow="-120" windowWidth="11775" windowHeight="12765" firstSheet="1" activeTab="1"/>
  </bookViews>
  <sheets>
    <sheet name="수정사항 " sheetId="6" state="hidden" r:id="rId1"/>
    <sheet name="재무상태표" sheetId="1" r:id="rId2"/>
    <sheet name="손익계산서" sheetId="2" r:id="rId3"/>
    <sheet name="세입세출결산서" sheetId="4" r:id="rId4"/>
    <sheet name="불용처분조서" sheetId="7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IntlFixup" hidden="1">TRUE</definedName>
    <definedName name="_1">#N/A</definedName>
    <definedName name="_1999_01_29" localSheetId="4">#REF!</definedName>
    <definedName name="_1999_01_29" localSheetId="0">#REF!</definedName>
    <definedName name="_1999_01_29">#REF!</definedName>
    <definedName name="_1B">#N/A</definedName>
    <definedName name="_1C">#N/A</definedName>
    <definedName name="_1D">#N/A</definedName>
    <definedName name="_1E">#N/A</definedName>
    <definedName name="_1F">#N/A</definedName>
    <definedName name="_1G">#N/A</definedName>
    <definedName name="_1H">#N/A</definedName>
    <definedName name="_1I">#N/A</definedName>
    <definedName name="_1J">#N/A</definedName>
    <definedName name="_1K">#N/A</definedName>
    <definedName name="_2">#N/A</definedName>
    <definedName name="_3">#N/A</definedName>
    <definedName name="_4">#N/A</definedName>
    <definedName name="_5">#N/A</definedName>
    <definedName name="_6">#N/A</definedName>
    <definedName name="_A66000">#REF!</definedName>
    <definedName name="_Dist_Bin" hidden="1">[1]주요재무비율!#REF!</definedName>
    <definedName name="_Dist_Values" hidden="1">[1]주요재무비율!#REF!</definedName>
    <definedName name="_Fill" localSheetId="0" hidden="1">[1]주요재무비율!#REF!</definedName>
    <definedName name="_Fill" hidden="1">#REF!</definedName>
    <definedName name="_xlnm._FilterDatabase" localSheetId="4" hidden="1">불용처분조서!$A$1:$I$84</definedName>
    <definedName name="_Key1" localSheetId="4" hidden="1">[2]조정명세서!#REF!</definedName>
    <definedName name="_Key1" localSheetId="0" hidden="1">#REF!</definedName>
    <definedName name="_Key1" hidden="1">[3]조정명세서!#REF!</definedName>
    <definedName name="_Key2" localSheetId="4" hidden="1">#REF!</definedName>
    <definedName name="_Key2" localSheetId="0" hidden="1">[1]주요재무비율!#REF!</definedName>
    <definedName name="_Key2" hidden="1">#REF!</definedName>
    <definedName name="_Key3" localSheetId="4" hidden="1">#REF!</definedName>
    <definedName name="_Key3" localSheetId="0" hidden="1">#REF!</definedName>
    <definedName name="_Key3" hidden="1">#REF!</definedName>
    <definedName name="_Order1" hidden="1">255</definedName>
    <definedName name="_Order2" hidden="1">255</definedName>
    <definedName name="_Parse_Out" localSheetId="0" hidden="1">'[4]건설중인자산(기타)'!#REF!</definedName>
    <definedName name="_Parse_Out" hidden="1">'[5]경영비율 '!#REF!</definedName>
    <definedName name="_POS2" localSheetId="4">'[6]POS (2)'!$D$205</definedName>
    <definedName name="_POS2" localSheetId="0">'[6]POS (2)'!$D$205</definedName>
    <definedName name="_POS2">'[7]POS (2)'!$D$205</definedName>
    <definedName name="_Report">"Sensitivity Table"</definedName>
    <definedName name="_Sort" localSheetId="4" hidden="1">[2]조정명세서!#REF!</definedName>
    <definedName name="_Sort" localSheetId="0" hidden="1">#REF!</definedName>
    <definedName name="_Sort" hidden="1">[3]조정명세서!#REF!</definedName>
    <definedName name="_Table1_In1" localSheetId="4" hidden="1">#REF!</definedName>
    <definedName name="_Table1_In1" localSheetId="0" hidden="1">#REF!</definedName>
    <definedName name="_Table1_In1" hidden="1">#REF!</definedName>
    <definedName name="_Table1_Out" localSheetId="4" hidden="1">#REF!</definedName>
    <definedName name="_Table1_Out" localSheetId="0" hidden="1">#REF!</definedName>
    <definedName name="_Table1_Out" hidden="1">#REF!</definedName>
    <definedName name="_ZEBITDA_Sensitivity" localSheetId="4">{0;0;0;0;5;1;0.75;0;0;0;2;FALSE;FALSE;FALSE;FALSE;FALSE;#N/A;1;100;#N/A;#N/A;"";""}</definedName>
    <definedName name="_ZEBITDA_Sensitivity" localSheetId="0">{0;0;0;0;5;1;0.75;0;0;0;2;FALSE;FALSE;FALSE;FALSE;FALSE;#N/A;1;100;#N/A;#N/A;"";""}</definedName>
    <definedName name="_ZEBITDA_Sensitivity">{0;0;0;0;5;1;0.75;0;0;0;2;FALSE;FALSE;FALSE;FALSE;FALSE;#N/A;1;100;#N/A;#N/A;"";""}</definedName>
    <definedName name="_ZSensitivity_Table" localSheetId="4">{0;0;0;0;5;1;0.75;0;0;0;2;FALSE;FALSE;FALSE;FALSE;FALSE;#N/A;1;100;#N/A;#N/A;"";""}</definedName>
    <definedName name="_ZSensitivity_Table" localSheetId="0">{0;0;0;0;5;1;0.75;0;0;0;2;FALSE;FALSE;FALSE;FALSE;FALSE;#N/A;1;100;#N/A;#N/A;"";""}</definedName>
    <definedName name="_ZSensitivity_Table">{0;0;0;0;5;1;0.75;0;0;0;2;FALSE;FALSE;FALSE;FALSE;FALSE;#N/A;1;100;#N/A;#N/A;"";""}</definedName>
    <definedName name="\0">#N/A</definedName>
    <definedName name="\a" localSheetId="4">#REF!</definedName>
    <definedName name="\a" localSheetId="0">#REF!</definedName>
    <definedName name="\a">#REF!</definedName>
    <definedName name="\b">#N/A</definedName>
    <definedName name="\c" localSheetId="0">'[4]건설중인자산(기타)'!#REF!</definedName>
    <definedName name="\c">#N/A</definedName>
    <definedName name="\d">#REF!</definedName>
    <definedName name="\e" localSheetId="0">#REF!</definedName>
    <definedName name="\e">#N/A</definedName>
    <definedName name="\f">#N/A</definedName>
    <definedName name="\g">#N/A</definedName>
    <definedName name="\h">#N/A</definedName>
    <definedName name="\i">#N/A</definedName>
    <definedName name="\j" localSheetId="4">#REF!</definedName>
    <definedName name="\j" localSheetId="0">#REF!</definedName>
    <definedName name="\j">#REF!</definedName>
    <definedName name="\k">#N/A</definedName>
    <definedName name="\p" localSheetId="0">#REF!</definedName>
    <definedName name="\p">#N/A</definedName>
    <definedName name="\s">#REF!</definedName>
    <definedName name="\x">#REF!</definedName>
    <definedName name="\z" localSheetId="0">#REF!</definedName>
    <definedName name="\z">#N/A</definedName>
    <definedName name="A" localSheetId="4">#REF!</definedName>
    <definedName name="A" localSheetId="0">#REF!</definedName>
    <definedName name="A">#REF!</definedName>
    <definedName name="A_I" localSheetId="4">[8]별제권_정리담보권!$U$6:$U$213</definedName>
    <definedName name="A_I" localSheetId="0">[8]별제권_정리담보권!$U$6:$U$213</definedName>
    <definedName name="A_I">[9]별제권_정리담보권!$U$6:$U$213</definedName>
    <definedName name="A_I1" localSheetId="4">[8]별제권_정리담보권!$O$6:$O$213</definedName>
    <definedName name="A_I1" localSheetId="0">[8]별제권_정리담보권!$O$6:$O$213</definedName>
    <definedName name="A_I1">[9]별제권_정리담보권!$O$6:$O$213</definedName>
    <definedName name="A_I2" localSheetId="4">[8]별제권_정리담보권!$Q$6:$Q$213</definedName>
    <definedName name="A_I2" localSheetId="0">[8]별제권_정리담보권!$Q$6:$Q$213</definedName>
    <definedName name="A_I2">[9]별제권_정리담보권!$Q$6:$Q$213</definedName>
    <definedName name="A_P" localSheetId="4">[8]별제권_정리담보권!$T$6:$T$213</definedName>
    <definedName name="A_P" localSheetId="0">[8]별제권_정리담보권!$T$6:$T$213</definedName>
    <definedName name="A_P">[9]별제권_정리담보권!$T$6:$T$213</definedName>
    <definedName name="aa">#REF!</definedName>
    <definedName name="AAA" localSheetId="4">#REF!</definedName>
    <definedName name="AAA" localSheetId="0">#REF!</definedName>
    <definedName name="AAA">#REF!</definedName>
    <definedName name="AccessDatabase" hidden="1">"C:\안준영\2000결산\5수정전망.mdb"</definedName>
    <definedName name="ADMIN">#REF!</definedName>
    <definedName name="AS2DocOpenMode" hidden="1">"AS2DocumentEdit"</definedName>
    <definedName name="b">#REF!</definedName>
    <definedName name="BaseYear">[10]FS!#REF!</definedName>
    <definedName name="bb">[11]실사!$B$3:$H$23</definedName>
    <definedName name="BBB" localSheetId="4">#REF!</definedName>
    <definedName name="BBB" localSheetId="0">#REF!</definedName>
    <definedName name="BBB">#REF!</definedName>
    <definedName name="BS_convertpref">[10]FS!#REF!</definedName>
    <definedName name="bs_date">#REF!</definedName>
    <definedName name="BS_deferredcomp">[10]FS!#REF!</definedName>
    <definedName name="BS_discontoper">[10]FS!#REF!</definedName>
    <definedName name="BS_goodwill">[10]FS!#REF!</definedName>
    <definedName name="BS_inventories">[10]FS!#REF!</definedName>
    <definedName name="BS_receivables">[10]FS!#REF!</definedName>
    <definedName name="BS_straightpref">[10]FS!#REF!</definedName>
    <definedName name="Button_11">"X5수정전망_종합검토_List"</definedName>
    <definedName name="C_">#N/A</definedName>
    <definedName name="cash_fv">#REF!</definedName>
    <definedName name="cash_terminal">#REF!</definedName>
    <definedName name="CF_convertdebt">[10]FS!#REF!</definedName>
    <definedName name="CF_deferredtaxes">[10]FS!#REF!</definedName>
    <definedName name="CF_gwamort">[10]FS!#REF!</definedName>
    <definedName name="CF_minority">[10]FS!#REF!</definedName>
    <definedName name="ChangeInCommonEquity">#REF!</definedName>
    <definedName name="ChangeInConvertiblePreferredStock">#REF!</definedName>
    <definedName name="ChangeInDeferredCompensation">#REF!</definedName>
    <definedName name="ChangeInStraightPreferredStock">#REF!</definedName>
    <definedName name="Ｃｏｄｅ" localSheetId="4">[12]확인서!$G$10</definedName>
    <definedName name="Ｃｏｄｅ" localSheetId="0">[12]확인서!$G$10</definedName>
    <definedName name="Ｃｏｄｅ">[13]확인서!$G$10</definedName>
    <definedName name="commondiv">[10]FS!#REF!</definedName>
    <definedName name="Company_Name">[10]FS!#REF!</definedName>
    <definedName name="convdebtrate">#REF!</definedName>
    <definedName name="convdebtshares">#REF!</definedName>
    <definedName name="convprefrate">#REF!</definedName>
    <definedName name="convprefshares">#REF!</definedName>
    <definedName name="convpricedebt">#REF!</definedName>
    <definedName name="convpricepref">#REF!</definedName>
    <definedName name="COUPPCD" localSheetId="4">#REF!</definedName>
    <definedName name="COUPPCD" localSheetId="0">#REF!</definedName>
    <definedName name="COUPPCD">#REF!</definedName>
    <definedName name="CY_Current_Liabilities">'[14]Balance Sheet'!#REF!</definedName>
    <definedName name="CY_Depreciation">'[14]Income Statement'!#REF!</definedName>
    <definedName name="CY_Intangible_Assets">'[14]Balance Sheet'!#REF!</definedName>
    <definedName name="CY_Interest_Expense">'[14]Income Statement'!#REF!</definedName>
    <definedName name="CY_Market_Value_of_Equity">'[14]Income Statement'!#REF!</definedName>
    <definedName name="CY_Marketable_Sec">'[14]Balance Sheet'!#REF!</definedName>
    <definedName name="CY_Other_LT_Assets">'[14]Balance Sheet'!#REF!</definedName>
    <definedName name="CY_Other_LT_Liabilities">'[14]Balance Sheet'!#REF!</definedName>
    <definedName name="CY_Tangible_Net_Worth">'[14]Income Statement'!#REF!</definedName>
    <definedName name="CY_Taxes">'[14]Income Statement'!#REF!</definedName>
    <definedName name="CY_Working_Capital">'[14]Income Statement'!#REF!</definedName>
    <definedName name="D">#N/A</definedName>
    <definedName name="_xlnm.Database" localSheetId="4">#REF!</definedName>
    <definedName name="_xlnm.Database" localSheetId="0">#REF!</definedName>
    <definedName name="_xlnm.Database">#REF!</definedName>
    <definedName name="Database_MI" localSheetId="4">[2]조정명세서!#REF!</definedName>
    <definedName name="Database_MI" localSheetId="0">[2]조정명세서!#REF!</definedName>
    <definedName name="Database_MI">[3]조정명세서!#REF!</definedName>
    <definedName name="dcf_year">#REF!</definedName>
    <definedName name="debt_fv">#REF!</definedName>
    <definedName name="debt_terminal">#REF!</definedName>
    <definedName name="disc_years">#REF!</definedName>
    <definedName name="E">#N/A</definedName>
    <definedName name="EBITDA_mult">#REF!</definedName>
    <definedName name="ExcessCashrate">[10]FS!#REF!</definedName>
    <definedName name="_xlnm.Extract" localSheetId="4">[2]조정명세서!#REF!</definedName>
    <definedName name="_xlnm.Extract" localSheetId="0">[2]조정명세서!#REF!</definedName>
    <definedName name="_xlnm.Extract">[3]조정명세서!#REF!</definedName>
    <definedName name="Extract_MI" localSheetId="4">[2]조정명세서!#REF!</definedName>
    <definedName name="Extract_MI" localSheetId="0">[2]조정명세서!#REF!</definedName>
    <definedName name="Extract_MI">[3]조정명세서!#REF!</definedName>
    <definedName name="F">#N/A</definedName>
    <definedName name="fcf_unlev_terminal1">#REF!</definedName>
    <definedName name="fcf_unlev_terminal2">#REF!</definedName>
    <definedName name="fcf_unlev_terminal3">#REF!</definedName>
    <definedName name="fcf_unlev_terminal4">#REF!</definedName>
    <definedName name="fcf_unlev_terminal5">#REF!</definedName>
    <definedName name="fcf_unlev10">#REF!</definedName>
    <definedName name="fcf_unlev5">#REF!</definedName>
    <definedName name="fiscal_year">#REF!</definedName>
    <definedName name="FS97Ratios">#REF!</definedName>
    <definedName name="G">#N/A</definedName>
    <definedName name="H">#N/A</definedName>
    <definedName name="I">#N/A</definedName>
    <definedName name="IS_goodwill">[10]FS!#REF!</definedName>
    <definedName name="IS_intconvert">[10]FS!#REF!</definedName>
    <definedName name="IS_otherexp">[10]FS!#REF!</definedName>
    <definedName name="J">#N/A</definedName>
    <definedName name="K">#N/A</definedName>
    <definedName name="List" localSheetId="4">#REF!</definedName>
    <definedName name="List" localSheetId="0">#REF!</definedName>
    <definedName name="List">#REF!</definedName>
    <definedName name="LS104.CalcTables">[15]XLUTIL!#REF!</definedName>
    <definedName name="m" hidden="1">[16]INMD1198!$B$30</definedName>
    <definedName name="md">[16]INFG1198!$BE$8</definedName>
    <definedName name="MEDIA">#REF!</definedName>
    <definedName name="mii">#REF!</definedName>
    <definedName name="MKTG_ADM">#REF!</definedName>
    <definedName name="mmm" localSheetId="4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onth">#REF!</definedName>
    <definedName name="mult_sen">#REF!</definedName>
    <definedName name="NewTaxGW">[10]FS!#REF!</definedName>
    <definedName name="NewTaxIntangibles">[10]FS!#REF!</definedName>
    <definedName name="ni_terminal">#REF!</definedName>
    <definedName name="O31a1" localSheetId="4">[17]차량운반구상각!#REF!</definedName>
    <definedName name="O31a1" localSheetId="0">[17]차량운반구상각!#REF!</definedName>
    <definedName name="O31a1">[18]차량운반구상각!#REF!</definedName>
    <definedName name="options">[10]FS!#REF!</definedName>
    <definedName name="PBC" localSheetId="4">#REF!</definedName>
    <definedName name="PBC" localSheetId="0">#REF!</definedName>
    <definedName name="PBC">#REF!</definedName>
    <definedName name="PBC_List" localSheetId="4">#REF!</definedName>
    <definedName name="PBC_List" localSheetId="0">#REF!</definedName>
    <definedName name="PBC_List">#REF!</definedName>
    <definedName name="perp_unlev">#REF!</definedName>
    <definedName name="perp_unlev_sen">#REF!</definedName>
    <definedName name="perp_unlev1">#REF!</definedName>
    <definedName name="perp_unlev2">#REF!</definedName>
    <definedName name="perp_unlev3">#REF!</definedName>
    <definedName name="perp_unlev4">#REF!</definedName>
    <definedName name="perp_unlev5">#REF!</definedName>
    <definedName name="pm">[16]INMD1198!$AX$10</definedName>
    <definedName name="prefrate">#REF!</definedName>
    <definedName name="_xlnm.Print_Area" localSheetId="4">#REF!</definedName>
    <definedName name="_xlnm.Print_Area" localSheetId="3">세입세출결산서!$A$1:$H$91</definedName>
    <definedName name="_xlnm.Print_Area" localSheetId="2">손익계산서!$A$1:$G$91</definedName>
    <definedName name="_xlnm.Print_Area" localSheetId="0">'수정사항 '!$B$1:$S$37</definedName>
    <definedName name="_xlnm.Print_Area" localSheetId="1">재무상태표!$A$1:$G$49</definedName>
    <definedName name="_xlnm.Print_Area">#REF!</definedName>
    <definedName name="Print_Area_MI" localSheetId="4">#REF!</definedName>
    <definedName name="PRINT_AREA_MI" localSheetId="0">#REF!</definedName>
    <definedName name="Print_Area_MI">#REF!</definedName>
    <definedName name="print_title" localSheetId="4">#REF!</definedName>
    <definedName name="print_title" localSheetId="0">#REF!</definedName>
    <definedName name="print_title">#REF!</definedName>
    <definedName name="_xlnm.Print_Titles" localSheetId="4">불용처분조서!$4:$4</definedName>
    <definedName name="_xlnm.Print_Titles" localSheetId="3">세입세출결산서!$7:$8</definedName>
    <definedName name="_xlnm.Print_Titles" localSheetId="2">손익계산서!$7:$8</definedName>
    <definedName name="_xlnm.Print_Titles" localSheetId="0">'수정사항 '!$4:$5</definedName>
    <definedName name="_xlnm.Print_Titles" localSheetId="1">재무상태표!$7:$8</definedName>
    <definedName name="_xlnm.Print_Titles">#REF!</definedName>
    <definedName name="Print_Titles_MI" localSheetId="4">#REF!</definedName>
    <definedName name="PRINT_TITLES_MI" localSheetId="0">#REF!</definedName>
    <definedName name="Print_Titles_MI">#REF!</definedName>
    <definedName name="PSX" localSheetId="4">'[19]전용선 (2)'!#REF!</definedName>
    <definedName name="PSX" localSheetId="0">'[19]전용선 (2)'!#REF!</definedName>
    <definedName name="PSX">'[20]전용선 (2)'!#REF!</definedName>
    <definedName name="PUBLIC_REL">#REF!</definedName>
    <definedName name="PY_Current_Liabilities">'[14]Balance Sheet'!#REF!</definedName>
    <definedName name="PY_Depreciation">'[14]Income Statement'!#REF!</definedName>
    <definedName name="PY_Intangible_Assets">'[14]Balance Sheet'!#REF!</definedName>
    <definedName name="PY_Interest_Expense">'[14]Income Statement'!#REF!</definedName>
    <definedName name="PY_Market_Value_of_Equity">'[14]Income Statement'!#REF!</definedName>
    <definedName name="PY_Marketable_Sec">'[14]Balance Sheet'!#REF!</definedName>
    <definedName name="PY_Other_LT_Assets">'[14]Balance Sheet'!#REF!</definedName>
    <definedName name="PY_Other_LT_Liabilities">'[14]Balance Sheet'!#REF!</definedName>
    <definedName name="PY_Tangible_Net_Worth">'[14]Income Statement'!#REF!</definedName>
    <definedName name="PY_Taxes">'[14]Income Statement'!#REF!</definedName>
    <definedName name="PY_Working_Capital">'[14]Income Statement'!#REF!</definedName>
    <definedName name="PY2_Current_Liabilities">'[14]Balance Sheet'!#REF!</definedName>
    <definedName name="PY2_Depreciation">'[14]Income Statement'!#REF!</definedName>
    <definedName name="PY2_Intangible_Assets">'[14]Balance Sheet'!#REF!</definedName>
    <definedName name="PY2_Interest_Expense">'[14]Income Statement'!#REF!</definedName>
    <definedName name="PY2_Marketable_Sec">'[14]Balance Sheet'!#REF!</definedName>
    <definedName name="PY2_Other_LT_Assets">'[14]Balance Sheet'!#REF!</definedName>
    <definedName name="PY2_Other_LT_Liabilities">'[14]Balance Sheet'!#REF!</definedName>
    <definedName name="PY2_Tangible_Net_Worth">'[14]Income Statement'!#REF!</definedName>
    <definedName name="PY2_Taxes">'[14]Income Statement'!#REF!</definedName>
    <definedName name="PY2_Working_Capital">'[14]Income Statement'!#REF!</definedName>
    <definedName name="RECORD">#REF!</definedName>
    <definedName name="_xlnm.Recorder" localSheetId="4">#REF!</definedName>
    <definedName name="_xlnm.Recorder" localSheetId="0">#REF!</definedName>
    <definedName name="_xlnm.Recorder">#REF!</definedName>
    <definedName name="Reset" localSheetId="4">#REF!</definedName>
    <definedName name="Reset" localSheetId="0">#REF!</definedName>
    <definedName name="Reset">#REF!</definedName>
    <definedName name="rm">[16]INFG1198!$B$53:$AZ$279</definedName>
    <definedName name="RP현황" localSheetId="4" hidden="1">[21]수정시산표!#REF!</definedName>
    <definedName name="RP현황" localSheetId="0" hidden="1">[21]수정시산표!#REF!</definedName>
    <definedName name="RP현황" hidden="1">[22]수정시산표!#REF!</definedName>
    <definedName name="SALES_PROM">#REF!</definedName>
    <definedName name="SELL_IN">#REF!</definedName>
    <definedName name="SELL_THRU">#REF!</definedName>
    <definedName name="SERV_BUILD">#REF!</definedName>
    <definedName name="share_tog">#REF!</definedName>
    <definedName name="sheet5">'[23]Sheet5(실지급)'!$B$3:$I$354</definedName>
    <definedName name="shos">#REF!</definedName>
    <definedName name="SK" localSheetId="4">#REF!</definedName>
    <definedName name="SK" localSheetId="0">#REF!</definedName>
    <definedName name="SK">#REF!</definedName>
    <definedName name="t" localSheetId="4">[24]별제권_정리담보권1!$O$6:$O$213</definedName>
    <definedName name="t" localSheetId="0">[24]별제권_정리담보권1!$O$6:$O$213</definedName>
    <definedName name="t">[25]별제권_정리담보권1!$O$6:$O$213</definedName>
    <definedName name="term_value">#REF!</definedName>
    <definedName name="term_year">#REF!</definedName>
    <definedName name="TextRefCopy1" localSheetId="4">#REF!</definedName>
    <definedName name="TextRefCopy1" localSheetId="0">#REF!</definedName>
    <definedName name="TextRefCopy1">#REF!</definedName>
    <definedName name="TextRefCopy10" localSheetId="4">#REF!</definedName>
    <definedName name="TextRefCopy10" localSheetId="0">#REF!</definedName>
    <definedName name="TextRefCopy10">#REF!</definedName>
    <definedName name="TextRefCopy11" localSheetId="4">#REF!</definedName>
    <definedName name="TextRefCopy11" localSheetId="0">#REF!</definedName>
    <definedName name="TextRefCopy11">#REF!</definedName>
    <definedName name="TextRefCopy12" localSheetId="4">#REF!</definedName>
    <definedName name="TextRefCopy12" localSheetId="0">#REF!</definedName>
    <definedName name="TextRefCopy12">#REF!</definedName>
    <definedName name="TextRefCopy13" localSheetId="4">#REF!</definedName>
    <definedName name="TextRefCopy13" localSheetId="0">#REF!</definedName>
    <definedName name="TextRefCopy13">#REF!</definedName>
    <definedName name="TextRefCopy14" localSheetId="4">#REF!</definedName>
    <definedName name="TextRefCopy14" localSheetId="0">#REF!</definedName>
    <definedName name="TextRefCopy14">#REF!</definedName>
    <definedName name="TextRefCopy15" localSheetId="4">#REF!</definedName>
    <definedName name="TextRefCopy15" localSheetId="0">#REF!</definedName>
    <definedName name="TextRefCopy15">#REF!</definedName>
    <definedName name="TextRefCopy16" localSheetId="4">#REF!</definedName>
    <definedName name="TextRefCopy16" localSheetId="0">#REF!</definedName>
    <definedName name="TextRefCopy16">#REF!</definedName>
    <definedName name="TextRefCopy17" localSheetId="4">[26]Lead!#REF!</definedName>
    <definedName name="TextRefCopy17" localSheetId="0">[26]Lead!#REF!</definedName>
    <definedName name="TextRefCopy17">[27]Lead!#REF!</definedName>
    <definedName name="TextRefCopy18" localSheetId="4">#REF!</definedName>
    <definedName name="TextRefCopy18" localSheetId="0">#REF!</definedName>
    <definedName name="TextRefCopy18">#REF!</definedName>
    <definedName name="TextRefCopy19" localSheetId="4">#REF!</definedName>
    <definedName name="TextRefCopy19" localSheetId="0">#REF!</definedName>
    <definedName name="TextRefCopy19">#REF!</definedName>
    <definedName name="TextRefCopy2" localSheetId="4">#REF!</definedName>
    <definedName name="TextRefCopy2" localSheetId="0">#REF!</definedName>
    <definedName name="TextRefCopy2">#REF!</definedName>
    <definedName name="TextRefCopy20" localSheetId="4">[26]Lead!#REF!</definedName>
    <definedName name="TextRefCopy20" localSheetId="0">[26]Lead!#REF!</definedName>
    <definedName name="TextRefCopy20">[27]Lead!#REF!</definedName>
    <definedName name="TextRefCopy21" localSheetId="4">#REF!</definedName>
    <definedName name="TextRefCopy21" localSheetId="0">#REF!</definedName>
    <definedName name="TextRefCopy21">#REF!</definedName>
    <definedName name="TextRefCopy22" localSheetId="4">[26]Lead!#REF!</definedName>
    <definedName name="TextRefCopy22" localSheetId="0">[26]Lead!#REF!</definedName>
    <definedName name="TextRefCopy22">[27]Lead!#REF!</definedName>
    <definedName name="TextRefCopy3" localSheetId="4">#REF!</definedName>
    <definedName name="TextRefCopy3" localSheetId="0">#REF!</definedName>
    <definedName name="TextRefCopy3">#REF!</definedName>
    <definedName name="TextRefCopy4" localSheetId="4">#REF!</definedName>
    <definedName name="TextRefCopy4" localSheetId="0">#REF!</definedName>
    <definedName name="TextRefCopy4">#REF!</definedName>
    <definedName name="TextRefCopy5" localSheetId="4">#REF!</definedName>
    <definedName name="TextRefCopy5" localSheetId="0">#REF!</definedName>
    <definedName name="TextRefCopy5">#REF!</definedName>
    <definedName name="TextRefCopy6" localSheetId="4">#REF!</definedName>
    <definedName name="TextRefCopy6" localSheetId="0">#REF!</definedName>
    <definedName name="TextRefCopy6">#REF!</definedName>
    <definedName name="TextRefCopy7" localSheetId="4">#REF!</definedName>
    <definedName name="TextRefCopy7" localSheetId="0">#REF!</definedName>
    <definedName name="TextRefCopy7">#REF!</definedName>
    <definedName name="TextRefCopy8" localSheetId="4">#REF!</definedName>
    <definedName name="TextRefCopy8" localSheetId="0">#REF!</definedName>
    <definedName name="TextRefCopy8">#REF!</definedName>
    <definedName name="TextRefCopy9" localSheetId="4">#REF!</definedName>
    <definedName name="TextRefCopy9" localSheetId="0">#REF!</definedName>
    <definedName name="TextRefCopy9">#REF!</definedName>
    <definedName name="TextRefCopyRangeCount" hidden="1">2</definedName>
    <definedName name="TRAINING">#REF!</definedName>
    <definedName name="unlev_fcf_rate">#REF!</definedName>
    <definedName name="value_date">#REF!</definedName>
    <definedName name="WACC">#REF!</definedName>
    <definedName name="WACC_sen">#REF!</definedName>
    <definedName name="WriteUp_inventories">[10]FS!#REF!</definedName>
    <definedName name="WriteUp_otherCA">[10]FS!#REF!</definedName>
    <definedName name="WriteUp_otherCL">[10]FS!#REF!</definedName>
    <definedName name="WriteUp_otherLTA">[10]FS!#REF!</definedName>
    <definedName name="WriteUp_otherLTL">[10]FS!#REF!</definedName>
    <definedName name="WriteUp_payables">[10]FS!#REF!</definedName>
    <definedName name="WriteUP_PPE">[10]FS!#REF!</definedName>
    <definedName name="WriteUp_receivables">[10]FS!#REF!</definedName>
    <definedName name="writeupdeprec">[10]FS!#REF!</definedName>
    <definedName name="wrn.ACHESON94TAXRETURN." localSheetId="4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BL94TAXRETURN." localSheetId="4" hidden="1">{#N/A,#N/A,FALSE,"일반적사항";#N/A,#N/A,FALSE,"주요재무자료";#N/A,#N/A,FALSE,"10(2)호 소득공제";#N/A,#N/A,FALSE,"표지";#N/A,#N/A,FALSE,"총괄표";#N/A,#N/A,FALSE,"1호 과표세액";#N/A,#N/A,FALSE,"2호 서식";#N/A,#N/A,FALSE,"2호부표 최저한세";#N/A,#N/A,FALSE,"3(1)호 공제감면";#N/A,#N/A,FALSE,"3(1) 부1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첨부(손)";#N/A,#N/A,FALSE,"재고자산추인";#N/A,#N/A,FALSE,"6-1호 수입금액";#N/A,#N/A,FALSE,"6-2(2)호 중소투자";#N/A,#N/A,FALSE,"6-2(4)호 해외시장";#N/A,#N/A,FALSE,"6-2(12)호 수출손실";#N/A,#N/A,FALSE,"6-3호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자본적지출";#N/A,#N/A,FALSE,"감가총괄";#N/A,#N/A,FALSE,"6-10호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PL";#N/A,#N/A,FALSE,"요약원가";#N/A,#N/A,FALSE,"요약RE";#N/A,#N/A,FALSE,"60호 을 적정유보";#N/A,#N/A,FALSE,"60호 갑 적정유보";#N/A,#N/A,FALSE,"표지";#N/A,#N/A,FALSE,"총괄표";#N/A,#N/A,FALSE,"1호 과표세액";#N/A,#N/A,FALSE,"1호 과표세액";#N/A,#N/A,FALSE,"1호 과표세액";#N/A,#N/A,FALSE,"1-2호 농어촌과표";#N/A,#N/A,FALSE,"2호 서식";#N/A,#N/A,FALSE,"2호부표 최저한세";#N/A,#N/A,FALSE,"3(1)호 공제감면";#N/A,#N/A,FALSE,"3(1) 부1 공제감면";#N/A,#N/A,FALSE,"3(1) 부2 공제감면";#N/A,#N/A,FALSE,"3(1) 부3 세액조정";#N/A,#N/A,FALSE,"3(1) 부4 공제감면";#N/A,#N/A,FALSE,"3호 임시투자공제";#N/A,#N/A,FALSE,"3(1)부7 기업합리";#N/A,#N/A,FALSE,"3(3)호(갑) 원천납부";#N/A,#N/A,FALSE,"5호 농어촌";#N/A,#N/A,FALSE,"6호 소득금액";#N/A,#N/A,FALSE,"6호 첨부(익)";#N/A,#N/A,FALSE,"6-1호 수입금액";#N/A,#N/A,FALSE,"6-1호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자본적지출";#N/A,#N/A,FALSE,"6-10호 재고자산";#N/A,#N/A,FALSE,"6-11호 세금과공과";#N/A,#N/A,FALSE,"6-12호 선급비용";#N/A,#N/A,FALSE,"9호 자본금(갑)";#N/A,#N/A,FALSE,"9호 자본금(을)";#N/A,#N/A,FALSE,"10(2)호 소득공제";#N/A,#N/A,FALSE,"10(3)호 부표";#N/A,#N/A,FALSE,"10(3)호 주요계정";#N/A,#N/A,FALSE,"10(4)호 조정수입";#N/A,#N/A,FALSE,"14(1)호 갑 주식";#N/A,#N/A,FALSE,"59호 해외특수";#N/A,#N/A,FALSE,"60호 갑 적정유보";#N/A,#N/A,FALSE,"60호 을 적정유보";#N/A,#N/A,FALSE,"요약 BS";#N/A,#N/A,FALSE,"요약 PL";#N/A,#N/A,FALSE,"요약원가";#N/A,#N/A,FALSE,"요약RE";#N/A,#N/A,FALSE,"요약RE"}</definedName>
    <definedName name="wrn.BL94TAXRETURN." localSheetId="0" hidden="1">{#N/A,#N/A,FALSE,"일반적사항";#N/A,#N/A,FALSE,"주요재무자료";#N/A,#N/A,FALSE,"10(2)호 소득공제";#N/A,#N/A,FALSE,"표지";#N/A,#N/A,FALSE,"총괄표";#N/A,#N/A,FALSE,"1호 과표세액";#N/A,#N/A,FALSE,"2호 서식";#N/A,#N/A,FALSE,"2호부표 최저한세";#N/A,#N/A,FALSE,"3(1)호 공제감면";#N/A,#N/A,FALSE,"3(1) 부1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첨부(손)";#N/A,#N/A,FALSE,"재고자산추인";#N/A,#N/A,FALSE,"6-1호 수입금액";#N/A,#N/A,FALSE,"6-2(2)호 중소투자";#N/A,#N/A,FALSE,"6-2(4)호 해외시장";#N/A,#N/A,FALSE,"6-2(12)호 수출손실";#N/A,#N/A,FALSE,"6-3호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자본적지출";#N/A,#N/A,FALSE,"감가총괄";#N/A,#N/A,FALSE,"6-10호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PL";#N/A,#N/A,FALSE,"요약원가";#N/A,#N/A,FALSE,"요약RE";#N/A,#N/A,FALSE,"60호 을 적정유보";#N/A,#N/A,FALSE,"60호 갑 적정유보";#N/A,#N/A,FALSE,"표지";#N/A,#N/A,FALSE,"총괄표";#N/A,#N/A,FALSE,"1호 과표세액";#N/A,#N/A,FALSE,"1호 과표세액";#N/A,#N/A,FALSE,"1호 과표세액";#N/A,#N/A,FALSE,"1-2호 농어촌과표";#N/A,#N/A,FALSE,"2호 서식";#N/A,#N/A,FALSE,"2호부표 최저한세";#N/A,#N/A,FALSE,"3(1)호 공제감면";#N/A,#N/A,FALSE,"3(1) 부1 공제감면";#N/A,#N/A,FALSE,"3(1) 부2 공제감면";#N/A,#N/A,FALSE,"3(1) 부3 세액조정";#N/A,#N/A,FALSE,"3(1) 부4 공제감면";#N/A,#N/A,FALSE,"3호 임시투자공제";#N/A,#N/A,FALSE,"3(1)부7 기업합리";#N/A,#N/A,FALSE,"3(3)호(갑) 원천납부";#N/A,#N/A,FALSE,"5호 농어촌";#N/A,#N/A,FALSE,"6호 소득금액";#N/A,#N/A,FALSE,"6호 첨부(익)";#N/A,#N/A,FALSE,"6-1호 수입금액";#N/A,#N/A,FALSE,"6-1호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자본적지출";#N/A,#N/A,FALSE,"6-10호 재고자산";#N/A,#N/A,FALSE,"6-11호 세금과공과";#N/A,#N/A,FALSE,"6-12호 선급비용";#N/A,#N/A,FALSE,"9호 자본금(갑)";#N/A,#N/A,FALSE,"9호 자본금(을)";#N/A,#N/A,FALSE,"10(2)호 소득공제";#N/A,#N/A,FALSE,"10(3)호 부표";#N/A,#N/A,FALSE,"10(3)호 주요계정";#N/A,#N/A,FALSE,"10(4)호 조정수입";#N/A,#N/A,FALSE,"14(1)호 갑 주식";#N/A,#N/A,FALSE,"59호 해외특수";#N/A,#N/A,FALSE,"60호 갑 적정유보";#N/A,#N/A,FALSE,"60호 을 적정유보";#N/A,#N/A,FALSE,"요약 BS";#N/A,#N/A,FALSE,"요약 PL";#N/A,#N/A,FALSE,"요약원가";#N/A,#N/A,FALSE,"요약RE";#N/A,#N/A,FALSE,"요약RE"}</definedName>
    <definedName name="wrn.BL94TAXRETURN." hidden="1">{#N/A,#N/A,FALSE,"일반적사항";#N/A,#N/A,FALSE,"주요재무자료";#N/A,#N/A,FALSE,"10(2)호 소득공제";#N/A,#N/A,FALSE,"표지";#N/A,#N/A,FALSE,"총괄표";#N/A,#N/A,FALSE,"1호 과표세액";#N/A,#N/A,FALSE,"2호 서식";#N/A,#N/A,FALSE,"2호부표 최저한세";#N/A,#N/A,FALSE,"3(1)호 공제감면";#N/A,#N/A,FALSE,"3(1) 부1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첨부(손)";#N/A,#N/A,FALSE,"재고자산추인";#N/A,#N/A,FALSE,"6-1호 수입금액";#N/A,#N/A,FALSE,"6-2(2)호 중소투자";#N/A,#N/A,FALSE,"6-2(4)호 해외시장";#N/A,#N/A,FALSE,"6-2(12)호 수출손실";#N/A,#N/A,FALSE,"6-3호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자본적지출";#N/A,#N/A,FALSE,"감가총괄";#N/A,#N/A,FALSE,"6-10호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PL";#N/A,#N/A,FALSE,"요약원가";#N/A,#N/A,FALSE,"요약RE";#N/A,#N/A,FALSE,"60호 을 적정유보";#N/A,#N/A,FALSE,"60호 갑 적정유보";#N/A,#N/A,FALSE,"표지";#N/A,#N/A,FALSE,"총괄표";#N/A,#N/A,FALSE,"1호 과표세액";#N/A,#N/A,FALSE,"1호 과표세액";#N/A,#N/A,FALSE,"1호 과표세액";#N/A,#N/A,FALSE,"1-2호 농어촌과표";#N/A,#N/A,FALSE,"2호 서식";#N/A,#N/A,FALSE,"2호부표 최저한세";#N/A,#N/A,FALSE,"3(1)호 공제감면";#N/A,#N/A,FALSE,"3(1) 부1 공제감면";#N/A,#N/A,FALSE,"3(1) 부2 공제감면";#N/A,#N/A,FALSE,"3(1) 부3 세액조정";#N/A,#N/A,FALSE,"3(1) 부4 공제감면";#N/A,#N/A,FALSE,"3호 임시투자공제";#N/A,#N/A,FALSE,"3(1)부7 기업합리";#N/A,#N/A,FALSE,"3(3)호(갑) 원천납부";#N/A,#N/A,FALSE,"5호 농어촌";#N/A,#N/A,FALSE,"6호 소득금액";#N/A,#N/A,FALSE,"6호 첨부(익)";#N/A,#N/A,FALSE,"6-1호 수입금액";#N/A,#N/A,FALSE,"6-1호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자본적지출";#N/A,#N/A,FALSE,"6-10호 재고자산";#N/A,#N/A,FALSE,"6-11호 세금과공과";#N/A,#N/A,FALSE,"6-12호 선급비용";#N/A,#N/A,FALSE,"9호 자본금(갑)";#N/A,#N/A,FALSE,"9호 자본금(을)";#N/A,#N/A,FALSE,"10(2)호 소득공제";#N/A,#N/A,FALSE,"10(3)호 부표";#N/A,#N/A,FALSE,"10(3)호 주요계정";#N/A,#N/A,FALSE,"10(4)호 조정수입";#N/A,#N/A,FALSE,"14(1)호 갑 주식";#N/A,#N/A,FALSE,"59호 해외특수";#N/A,#N/A,FALSE,"60호 갑 적정유보";#N/A,#N/A,FALSE,"60호 을 적정유보";#N/A,#N/A,FALSE,"요약 BS";#N/A,#N/A,FALSE,"요약 PL";#N/A,#N/A,FALSE,"요약원가";#N/A,#N/A,FALSE,"요약RE";#N/A,#N/A,FALSE,"요약RE"}</definedName>
    <definedName name="wrn.COSA._.FS._.국문." localSheetId="4" hidden="1">{#N/A,#N/A,FALSE,"BS";#N/A,#N/A,FALSE,"PL";#N/A,#N/A,FALSE,"처분";#N/A,#N/A,FALSE,"현금";#N/A,#N/A,FALSE,"매출";#N/A,#N/A,FALSE,"원가";#N/A,#N/A,FALSE,"경영"}</definedName>
    <definedName name="wrn.COSA._.FS._.국문." localSheetId="0" hidden="1">{#N/A,#N/A,FALSE,"BS";#N/A,#N/A,FALSE,"PL";#N/A,#N/A,FALSE,"처분";#N/A,#N/A,FALSE,"현금";#N/A,#N/A,FALSE,"매출";#N/A,#N/A,FALSE,"원가";#N/A,#N/A,FALSE,"경영"}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localSheetId="4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jck94TAXRETURN." localSheetId="4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localSheetId="4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PAIM._.TAX._.PRO." localSheetId="4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localSheetId="0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SAA94TAX." localSheetId="4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localSheetId="0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localSheetId="4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localSheetId="0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UNIONGAS94TAXRETURN." localSheetId="4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최저한세";#N/A,#N/A,FALSE,"3(1)호 공제감면";#N/A,#N/A,FALSE,"3(1) 부3 세액조정";#N/A,#N/A,FALSE,"3호 임시투자공제";#N/A,#N/A,FALSE,"조8호 기술인력";#N/A,#N/A,FALSE,"3(1)부7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접대(을)";#N/A,#N/A,FALSE,"6-5호 외화(갑)";#N/A,#N/A,FALSE,"6-6호(부표)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자본금(을)";#N/A,#N/A,FALSE,"10(3)호 주요계정";#N/A,#N/A,FALSE,"10(3)호 부표";#N/A,#N/A,FALSE,"10(4)호 조정수입";#N/A,#N/A,FALSE,"14(1)호 갑 주식";#N/A,#N/A,FALSE,"59호 해외특수";#N/A,#N/A,FALSE,"60호 갑 적정유보";#N/A,#N/A,FALSE,"60호 을 적정유보";#N/A,#N/A,FALSE,"요약 BS";#N/A,#N/A,FALSE,"요약 PL";#N/A,#N/A,FALSE,"요약원가";#N/A,#N/A,FALSE,"요약RE"}</definedName>
    <definedName name="wrn.UNIONGAS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최저한세";#N/A,#N/A,FALSE,"3(1)호 공제감면";#N/A,#N/A,FALSE,"3(1) 부3 세액조정";#N/A,#N/A,FALSE,"3호 임시투자공제";#N/A,#N/A,FALSE,"조8호 기술인력";#N/A,#N/A,FALSE,"3(1)부7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접대(을)";#N/A,#N/A,FALSE,"6-5호 외화(갑)";#N/A,#N/A,FALSE,"6-6호(부표)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자본금(을)";#N/A,#N/A,FALSE,"10(3)호 주요계정";#N/A,#N/A,FALSE,"10(3)호 부표";#N/A,#N/A,FALSE,"10(4)호 조정수입";#N/A,#N/A,FALSE,"14(1)호 갑 주식";#N/A,#N/A,FALSE,"59호 해외특수";#N/A,#N/A,FALSE,"60호 갑 적정유보";#N/A,#N/A,FALSE,"60호 을 적정유보";#N/A,#N/A,FALSE,"요약 BS";#N/A,#N/A,FALSE,"요약 PL";#N/A,#N/A,FALSE,"요약원가";#N/A,#N/A,FALSE,"요약RE"}</definedName>
    <definedName name="wrn.UNIONGAS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최저한세";#N/A,#N/A,FALSE,"3(1)호 공제감면";#N/A,#N/A,FALSE,"3(1) 부3 세액조정";#N/A,#N/A,FALSE,"3호 임시투자공제";#N/A,#N/A,FALSE,"조8호 기술인력";#N/A,#N/A,FALSE,"3(1)부7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접대(을)";#N/A,#N/A,FALSE,"6-5호 외화(갑)";#N/A,#N/A,FALSE,"6-6호(부표)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자본금(을)";#N/A,#N/A,FALSE,"10(3)호 주요계정";#N/A,#N/A,FALSE,"10(3)호 부표";#N/A,#N/A,FALSE,"10(4)호 조정수입";#N/A,#N/A,FALSE,"14(1)호 갑 주식";#N/A,#N/A,FALSE,"59호 해외특수";#N/A,#N/A,FALSE,"60호 갑 적정유보";#N/A,#N/A,FALSE,"60호 을 적정유보";#N/A,#N/A,FALSE,"요약 BS";#N/A,#N/A,FALSE,"요약 PL";#N/A,#N/A,FALSE,"요약원가";#N/A,#N/A,FALSE,"요약RE"}</definedName>
    <definedName name="wrn.간단한세무조정계산서." localSheetId="4" hidden="1">{#N/A,#N/A,TRUE,"일반적사항";#N/A,#N/A,TRUE,"주요재무자료"}</definedName>
    <definedName name="wrn.간단한세무조정계산서." localSheetId="0" hidden="1">{#N/A,#N/A,TRUE,"일반적사항";#N/A,#N/A,TRUE,"주요재무자료"}</definedName>
    <definedName name="wrn.간단한세무조정계산서." hidden="1">{#N/A,#N/A,TRUE,"일반적사항";#N/A,#N/A,TRUE,"주요재무자료"}</definedName>
    <definedName name="wrn.세무조정계산서." localSheetId="4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localSheetId="4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조흥94세무." localSheetId="4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localSheetId="4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퇴직금._.계산." localSheetId="4" hidden="1">{#N/A,#N/A,FALSE,"평균임금기준퇴직금"}</definedName>
    <definedName name="wrn.퇴직금._.계산." localSheetId="0" hidden="1">{#N/A,#N/A,FALSE,"평균임금기준퇴직금"}</definedName>
    <definedName name="wrn.퇴직금._.계산." hidden="1">{#N/A,#N/A,FALSE,"평균임금기준퇴직금"}</definedName>
    <definedName name="WS">#REF!</definedName>
    <definedName name="X5수정전망_종합검토_List" localSheetId="4">#REF!</definedName>
    <definedName name="X5수정전망_종합검토_List" localSheetId="0">#REF!</definedName>
    <definedName name="X5수정전망_종합검토_List">#REF!</definedName>
    <definedName name="XREF_COLUMN_1" localSheetId="4" hidden="1">#REF!</definedName>
    <definedName name="XREF_COLUMN_1" localSheetId="0" hidden="1">#REF!</definedName>
    <definedName name="XREF_COLUMN_1" hidden="1">#REF!</definedName>
    <definedName name="XREF_COLUMN_10" localSheetId="4" hidden="1">[28]TB!#REF!</definedName>
    <definedName name="XREF_COLUMN_10" localSheetId="0" hidden="1">[28]TB!#REF!</definedName>
    <definedName name="XREF_COLUMN_10" hidden="1">[29]TB!#REF!</definedName>
    <definedName name="XREF_COLUMN_11" localSheetId="4" hidden="1">#REF!</definedName>
    <definedName name="XREF_COLUMN_11" localSheetId="0" hidden="1">#REF!</definedName>
    <definedName name="XREF_COLUMN_11" hidden="1">#REF!</definedName>
    <definedName name="XREF_COLUMN_110" localSheetId="4" hidden="1">[30]감가상각LS!#REF!</definedName>
    <definedName name="XREF_COLUMN_110" localSheetId="0" hidden="1">[30]감가상각LS!#REF!</definedName>
    <definedName name="XREF_COLUMN_110" hidden="1">[31]감가상각LS!#REF!</definedName>
    <definedName name="XREF_COLUMN_12" localSheetId="4" hidden="1">#REF!</definedName>
    <definedName name="XREF_COLUMN_12" localSheetId="0" hidden="1">#REF!</definedName>
    <definedName name="XREF_COLUMN_12" hidden="1">#REF!</definedName>
    <definedName name="XREF_COLUMN_13" localSheetId="4" hidden="1">'[32]PAJE,PRJE'!#REF!</definedName>
    <definedName name="XREF_COLUMN_13" localSheetId="0" hidden="1">'[32]PAJE,PRJE'!#REF!</definedName>
    <definedName name="XREF_COLUMN_13" hidden="1">'[33]PAJE,PRJE'!#REF!</definedName>
    <definedName name="XREF_COLUMN_14" localSheetId="4" hidden="1">#REF!</definedName>
    <definedName name="XREF_COLUMN_14" localSheetId="0" hidden="1">#REF!</definedName>
    <definedName name="XREF_COLUMN_14" hidden="1">#REF!</definedName>
    <definedName name="XREF_COLUMN_15" localSheetId="4" hidden="1">#REF!</definedName>
    <definedName name="XREF_COLUMN_15" localSheetId="0" hidden="1">#REF!</definedName>
    <definedName name="XREF_COLUMN_15" hidden="1">#REF!</definedName>
    <definedName name="XREF_COLUMN_16" localSheetId="4" hidden="1">#REF!</definedName>
    <definedName name="XREF_COLUMN_16" localSheetId="0" hidden="1">#REF!</definedName>
    <definedName name="XREF_COLUMN_16" hidden="1">#REF!</definedName>
    <definedName name="XREF_COLUMN_17" localSheetId="4" hidden="1">#REF!</definedName>
    <definedName name="XREF_COLUMN_17" localSheetId="0" hidden="1">#REF!</definedName>
    <definedName name="XREF_COLUMN_17" hidden="1">#REF!</definedName>
    <definedName name="XREF_COLUMN_18" localSheetId="4" hidden="1">[32]WTB!#REF!</definedName>
    <definedName name="XREF_COLUMN_18" localSheetId="0" hidden="1">[32]WTB!#REF!</definedName>
    <definedName name="XREF_COLUMN_18" hidden="1">[33]WTB!#REF!</definedName>
    <definedName name="XREF_COLUMN_19" localSheetId="4" hidden="1">[32]WTB!#REF!</definedName>
    <definedName name="XREF_COLUMN_19" localSheetId="0" hidden="1">[32]WTB!#REF!</definedName>
    <definedName name="XREF_COLUMN_19" hidden="1">[33]WTB!#REF!</definedName>
    <definedName name="XREF_COLUMN_2" localSheetId="4" hidden="1">[26]Lead!#REF!</definedName>
    <definedName name="XREF_COLUMN_2" localSheetId="0" hidden="1">[26]Lead!#REF!</definedName>
    <definedName name="XREF_COLUMN_2" hidden="1">[27]Lead!#REF!</definedName>
    <definedName name="XREF_COLUMN_20" localSheetId="4" hidden="1">#REF!</definedName>
    <definedName name="XREF_COLUMN_20" localSheetId="0" hidden="1">#REF!</definedName>
    <definedName name="XREF_COLUMN_20" hidden="1">#REF!</definedName>
    <definedName name="XREF_COLUMN_21" localSheetId="4" hidden="1">[34]건물!#REF!</definedName>
    <definedName name="XREF_COLUMN_21" localSheetId="0" hidden="1">[34]건물!#REF!</definedName>
    <definedName name="XREF_COLUMN_21" hidden="1">[35]건물!#REF!</definedName>
    <definedName name="XREF_COLUMN_22" localSheetId="4" hidden="1">'[36]LS (2)'!$D$1:$D$65536</definedName>
    <definedName name="XREF_COLUMN_22" localSheetId="0" hidden="1">'[36]LS (2)'!$D$1:$D$65536</definedName>
    <definedName name="XREF_COLUMN_22" hidden="1">'[37]LS (2)'!$D$1:$D$65536</definedName>
    <definedName name="XREF_COLUMN_23" localSheetId="4" hidden="1">'[36]건물 (2)'!$D$1:$D$65536</definedName>
    <definedName name="XREF_COLUMN_23" localSheetId="0" hidden="1">'[36]건물 (2)'!$D$1:$D$65536</definedName>
    <definedName name="XREF_COLUMN_23" hidden="1">'[37]건물 (2)'!$D$1:$D$65536</definedName>
    <definedName name="XREF_COLUMN_24" localSheetId="4" hidden="1">'[36]건물 (2)'!$K$1:$K$65536</definedName>
    <definedName name="XREF_COLUMN_24" localSheetId="0" hidden="1">'[36]건물 (2)'!$K$1:$K$65536</definedName>
    <definedName name="XREF_COLUMN_24" hidden="1">'[37]건물 (2)'!$K$1:$K$65536</definedName>
    <definedName name="XREF_COLUMN_25" localSheetId="4" hidden="1">'[36]유선방송설비 (2)'!$D$1:$D$65536</definedName>
    <definedName name="XREF_COLUMN_25" localSheetId="0" hidden="1">'[36]유선방송설비 (2)'!$D$1:$D$65536</definedName>
    <definedName name="XREF_COLUMN_25" hidden="1">'[37]유선방송설비 (2)'!$D$1:$D$65536</definedName>
    <definedName name="XREF_COLUMN_26" localSheetId="4" hidden="1">'[36]차량운반구 (2)'!$D$1:$D$65536</definedName>
    <definedName name="XREF_COLUMN_26" localSheetId="0" hidden="1">'[36]차량운반구 (2)'!$D$1:$D$65536</definedName>
    <definedName name="XREF_COLUMN_26" hidden="1">'[37]차량운반구 (2)'!$D$1:$D$65536</definedName>
    <definedName name="XREF_COLUMN_27" localSheetId="4" hidden="1">'[36]전송선로설비 (2)'!$D$1:$D$65536</definedName>
    <definedName name="XREF_COLUMN_27" localSheetId="0" hidden="1">'[36]전송선로설비 (2)'!$D$1:$D$65536</definedName>
    <definedName name="XREF_COLUMN_27" hidden="1">'[37]전송선로설비 (2)'!$D$1:$D$65536</definedName>
    <definedName name="XREF_COLUMN_28" localSheetId="4" hidden="1">'[36]집기비품 (2)'!$D$1:$D$65536</definedName>
    <definedName name="XREF_COLUMN_28" localSheetId="0" hidden="1">'[36]집기비품 (2)'!$D$1:$D$65536</definedName>
    <definedName name="XREF_COLUMN_28" hidden="1">'[37]집기비품 (2)'!$D$1:$D$65536</definedName>
    <definedName name="XREF_COLUMN_29" localSheetId="4" hidden="1">'[36]공구기구 (2)'!$D$1:$D$65536</definedName>
    <definedName name="XREF_COLUMN_29" localSheetId="0" hidden="1">'[36]공구기구 (2)'!$D$1:$D$65536</definedName>
    <definedName name="XREF_COLUMN_29" hidden="1">'[37]공구기구 (2)'!$D$1:$D$65536</definedName>
    <definedName name="XREF_COLUMN_3" localSheetId="4" hidden="1">#REF!</definedName>
    <definedName name="XREF_COLUMN_3" localSheetId="0" hidden="1">#REF!</definedName>
    <definedName name="XREF_COLUMN_3" hidden="1">#REF!</definedName>
    <definedName name="XREF_COLUMN_30" localSheetId="4" hidden="1">'[36]건물 (2)'!$I$1:$I$65536</definedName>
    <definedName name="XREF_COLUMN_30" localSheetId="0" hidden="1">'[36]건물 (2)'!$I$1:$I$65536</definedName>
    <definedName name="XREF_COLUMN_30" hidden="1">'[37]건물 (2)'!$I$1:$I$65536</definedName>
    <definedName name="XREF_COLUMN_31" localSheetId="4" hidden="1">'[36]유선방송설비 (2)'!$I$1:$I$65536</definedName>
    <definedName name="XREF_COLUMN_31" localSheetId="0" hidden="1">'[36]유선방송설비 (2)'!$I$1:$I$65536</definedName>
    <definedName name="XREF_COLUMN_31" hidden="1">'[37]유선방송설비 (2)'!$I$1:$I$65536</definedName>
    <definedName name="XREF_COLUMN_32" localSheetId="4" hidden="1">'[36]차량운반구 (2)'!$I$1:$I$65536</definedName>
    <definedName name="XREF_COLUMN_32" localSheetId="0" hidden="1">'[36]차량운반구 (2)'!$I$1:$I$65536</definedName>
    <definedName name="XREF_COLUMN_32" hidden="1">'[37]차량운반구 (2)'!$I$1:$I$65536</definedName>
    <definedName name="XREF_COLUMN_33" localSheetId="4" hidden="1">'[36]전송선로설비 (2)'!$I$1:$I$65536</definedName>
    <definedName name="XREF_COLUMN_33" localSheetId="0" hidden="1">'[36]전송선로설비 (2)'!$I$1:$I$65536</definedName>
    <definedName name="XREF_COLUMN_33" hidden="1">'[37]전송선로설비 (2)'!$I$1:$I$65536</definedName>
    <definedName name="XREF_COLUMN_34" localSheetId="4" hidden="1">'[36]집기비품 (2)'!$I$1:$I$65536</definedName>
    <definedName name="XREF_COLUMN_34" localSheetId="0" hidden="1">'[36]집기비품 (2)'!$I$1:$I$65536</definedName>
    <definedName name="XREF_COLUMN_34" hidden="1">'[37]집기비품 (2)'!$I$1:$I$65536</definedName>
    <definedName name="XREF_COLUMN_35" localSheetId="4" hidden="1">'[36]공구기구 (2)'!$I$1:$I$65536</definedName>
    <definedName name="XREF_COLUMN_35" localSheetId="0" hidden="1">'[36]공구기구 (2)'!$I$1:$I$65536</definedName>
    <definedName name="XREF_COLUMN_35" hidden="1">'[37]공구기구 (2)'!$I$1:$I$65536</definedName>
    <definedName name="XREF_COLUMN_36" localSheetId="4" hidden="1">'[36]건물 (2)'!$P$1:$P$65536</definedName>
    <definedName name="XREF_COLUMN_36" localSheetId="0" hidden="1">'[36]건물 (2)'!$P$1:$P$65536</definedName>
    <definedName name="XREF_COLUMN_36" hidden="1">'[37]건물 (2)'!$P$1:$P$65536</definedName>
    <definedName name="XREF_COLUMN_37" localSheetId="4" hidden="1">#REF!</definedName>
    <definedName name="XREF_COLUMN_37" localSheetId="0" hidden="1">#REF!</definedName>
    <definedName name="XREF_COLUMN_37" hidden="1">#REF!</definedName>
    <definedName name="XREF_COLUMN_38" localSheetId="4" hidden="1">'[36]구축물 (2)'!$M$1:$M$65536</definedName>
    <definedName name="XREF_COLUMN_38" localSheetId="0" hidden="1">'[36]구축물 (2)'!$M$1:$M$65536</definedName>
    <definedName name="XREF_COLUMN_38" hidden="1">'[37]구축물 (2)'!$M$1:$M$65536</definedName>
    <definedName name="XREF_COLUMN_39" localSheetId="4" hidden="1">'[36]유선방송설비 (2)'!$O$1:$O$65536</definedName>
    <definedName name="XREF_COLUMN_39" localSheetId="0" hidden="1">'[36]유선방송설비 (2)'!$O$1:$O$65536</definedName>
    <definedName name="XREF_COLUMN_39" hidden="1">'[37]유선방송설비 (2)'!$O$1:$O$65536</definedName>
    <definedName name="XREF_COLUMN_4" localSheetId="4" hidden="1">[26]Lead!#REF!</definedName>
    <definedName name="XREF_COLUMN_4" localSheetId="0" hidden="1">[26]Lead!#REF!</definedName>
    <definedName name="XREF_COLUMN_4" hidden="1">[27]Lead!#REF!</definedName>
    <definedName name="XREF_COLUMN_40" localSheetId="4" hidden="1">'[36]차량운반구 (2)'!$O$1:$O$65536</definedName>
    <definedName name="XREF_COLUMN_40" localSheetId="0" hidden="1">'[36]차량운반구 (2)'!$O$1:$O$65536</definedName>
    <definedName name="XREF_COLUMN_40" hidden="1">'[37]차량운반구 (2)'!$O$1:$O$65536</definedName>
    <definedName name="XREF_COLUMN_41" localSheetId="4" hidden="1">'[36]전송선로설비 (2)'!$O$1:$O$65536</definedName>
    <definedName name="XREF_COLUMN_41" localSheetId="0" hidden="1">'[36]전송선로설비 (2)'!$O$1:$O$65536</definedName>
    <definedName name="XREF_COLUMN_41" hidden="1">'[37]전송선로설비 (2)'!$O$1:$O$65536</definedName>
    <definedName name="XREF_COLUMN_42" localSheetId="4" hidden="1">'[36]집기비품 (2)'!$O$1:$O$65536</definedName>
    <definedName name="XREF_COLUMN_42" localSheetId="0" hidden="1">'[36]집기비품 (2)'!$O$1:$O$65536</definedName>
    <definedName name="XREF_COLUMN_42" hidden="1">'[37]집기비품 (2)'!$O$1:$O$65536</definedName>
    <definedName name="XREF_COLUMN_43" localSheetId="4" hidden="1">'[36]컨버터 (2)'!$M$1:$M$65536</definedName>
    <definedName name="XREF_COLUMN_43" localSheetId="0" hidden="1">'[36]컨버터 (2)'!$M$1:$M$65536</definedName>
    <definedName name="XREF_COLUMN_43" hidden="1">'[37]컨버터 (2)'!$M$1:$M$65536</definedName>
    <definedName name="XREF_COLUMN_44" localSheetId="4" hidden="1">'[36]공구기구 (2)'!$O$1:$O$65536</definedName>
    <definedName name="XREF_COLUMN_44" localSheetId="0" hidden="1">'[36]공구기구 (2)'!$O$1:$O$65536</definedName>
    <definedName name="XREF_COLUMN_44" hidden="1">'[37]공구기구 (2)'!$O$1:$O$65536</definedName>
    <definedName name="XREF_COLUMN_45" localSheetId="4" hidden="1">'[36]건물 (2)'!$R$1:$R$65536</definedName>
    <definedName name="XREF_COLUMN_45" localSheetId="0" hidden="1">'[36]건물 (2)'!$R$1:$R$65536</definedName>
    <definedName name="XREF_COLUMN_45" hidden="1">'[37]건물 (2)'!$R$1:$R$65536</definedName>
    <definedName name="XREF_COLUMN_46" localSheetId="4" hidden="1">#REF!</definedName>
    <definedName name="XREF_COLUMN_46" localSheetId="0" hidden="1">#REF!</definedName>
    <definedName name="XREF_COLUMN_46" hidden="1">#REF!</definedName>
    <definedName name="XREF_COLUMN_47" localSheetId="4" hidden="1">'[36]구축물 (2)'!$O$1:$O$65536</definedName>
    <definedName name="XREF_COLUMN_47" localSheetId="0" hidden="1">'[36]구축물 (2)'!$O$1:$O$65536</definedName>
    <definedName name="XREF_COLUMN_47" hidden="1">'[37]구축물 (2)'!$O$1:$O$65536</definedName>
    <definedName name="XREF_COLUMN_48" localSheetId="4" hidden="1">'[36]유선방송설비 (2)'!$Q$1:$Q$65536</definedName>
    <definedName name="XREF_COLUMN_48" localSheetId="0" hidden="1">'[36]유선방송설비 (2)'!$Q$1:$Q$65536</definedName>
    <definedName name="XREF_COLUMN_48" hidden="1">'[37]유선방송설비 (2)'!$Q$1:$Q$65536</definedName>
    <definedName name="XREF_COLUMN_49" localSheetId="4" hidden="1">'[36]차량운반구 (2)'!$Q$1:$Q$65536</definedName>
    <definedName name="XREF_COLUMN_49" localSheetId="0" hidden="1">'[36]차량운반구 (2)'!$Q$1:$Q$65536</definedName>
    <definedName name="XREF_COLUMN_49" hidden="1">'[37]차량운반구 (2)'!$Q$1:$Q$65536</definedName>
    <definedName name="XREF_COLUMN_5" localSheetId="4" hidden="1">#REF!</definedName>
    <definedName name="XREF_COLUMN_5" localSheetId="0" hidden="1">#REF!</definedName>
    <definedName name="XREF_COLUMN_5" hidden="1">#REF!</definedName>
    <definedName name="XREF_COLUMN_50" localSheetId="4" hidden="1">'[36]전송선로설비 (2)'!$Q$1:$Q$65536</definedName>
    <definedName name="XREF_COLUMN_50" localSheetId="0" hidden="1">'[36]전송선로설비 (2)'!$Q$1:$Q$65536</definedName>
    <definedName name="XREF_COLUMN_50" hidden="1">'[37]전송선로설비 (2)'!$Q$1:$Q$65536</definedName>
    <definedName name="XREF_COLUMN_51" localSheetId="4" hidden="1">'[36]컨버터 (2)'!$O$1:$O$65536</definedName>
    <definedName name="XREF_COLUMN_51" localSheetId="0" hidden="1">'[36]컨버터 (2)'!$O$1:$O$65536</definedName>
    <definedName name="XREF_COLUMN_51" hidden="1">'[37]컨버터 (2)'!$O$1:$O$65536</definedName>
    <definedName name="XREF_COLUMN_52" localSheetId="4" hidden="1">'[36]집기비품 (2)'!$Q$1:$Q$65536</definedName>
    <definedName name="XREF_COLUMN_52" localSheetId="0" hidden="1">'[36]집기비품 (2)'!$Q$1:$Q$65536</definedName>
    <definedName name="XREF_COLUMN_52" hidden="1">'[37]집기비품 (2)'!$Q$1:$Q$65536</definedName>
    <definedName name="XREF_COLUMN_53" localSheetId="4" hidden="1">'[36]공구기구 (2)'!$Q$1:$Q$65536</definedName>
    <definedName name="XREF_COLUMN_53" localSheetId="0" hidden="1">'[36]공구기구 (2)'!$Q$1:$Q$65536</definedName>
    <definedName name="XREF_COLUMN_53" hidden="1">'[37]공구기구 (2)'!$Q$1:$Q$65536</definedName>
    <definedName name="XREF_COLUMN_54" localSheetId="4" hidden="1">#REF!</definedName>
    <definedName name="XREF_COLUMN_54" localSheetId="0" hidden="1">#REF!</definedName>
    <definedName name="XREF_COLUMN_54" hidden="1">#REF!</definedName>
    <definedName name="XREF_COLUMN_55" localSheetId="4" hidden="1">'[36]건물 (2)'!$AA$1:$AA$65536</definedName>
    <definedName name="XREF_COLUMN_55" localSheetId="0" hidden="1">'[36]건물 (2)'!$AA$1:$AA$65536</definedName>
    <definedName name="XREF_COLUMN_55" hidden="1">'[37]건물 (2)'!$AA$1:$AA$65536</definedName>
    <definedName name="XREF_COLUMN_56" localSheetId="4" hidden="1">#REF!</definedName>
    <definedName name="XREF_COLUMN_56" localSheetId="0" hidden="1">#REF!</definedName>
    <definedName name="XREF_COLUMN_56" hidden="1">#REF!</definedName>
    <definedName name="XREF_COLUMN_57" localSheetId="4" hidden="1">'[36]건물 (2)'!$Y$1:$Y$65536</definedName>
    <definedName name="XREF_COLUMN_57" localSheetId="0" hidden="1">'[36]건물 (2)'!$Y$1:$Y$65536</definedName>
    <definedName name="XREF_COLUMN_57" hidden="1">'[37]건물 (2)'!$Y$1:$Y$65536</definedName>
    <definedName name="XREF_COLUMN_58" localSheetId="4" hidden="1">'[36]건물 (2)'!$W$1:$W$65536</definedName>
    <definedName name="XREF_COLUMN_58" localSheetId="0" hidden="1">'[36]건물 (2)'!$W$1:$W$65536</definedName>
    <definedName name="XREF_COLUMN_58" hidden="1">'[37]건물 (2)'!$W$1:$W$65536</definedName>
    <definedName name="XREF_COLUMN_59" localSheetId="4" hidden="1">'[36]구축물 (2)'!$S$1:$S$65536</definedName>
    <definedName name="XREF_COLUMN_59" localSheetId="0" hidden="1">'[36]구축물 (2)'!$S$1:$S$65536</definedName>
    <definedName name="XREF_COLUMN_59" hidden="1">'[37]구축물 (2)'!$S$1:$S$65536</definedName>
    <definedName name="XREF_COLUMN_6" localSheetId="4" hidden="1">[26]Lead!#REF!</definedName>
    <definedName name="XREF_COLUMN_6" localSheetId="0" hidden="1">[26]Lead!#REF!</definedName>
    <definedName name="XREF_COLUMN_6" hidden="1">[27]Lead!#REF!</definedName>
    <definedName name="XREF_COLUMN_60" localSheetId="4" hidden="1">#REF!</definedName>
    <definedName name="XREF_COLUMN_60" localSheetId="0" hidden="1">#REF!</definedName>
    <definedName name="XREF_COLUMN_60" hidden="1">#REF!</definedName>
    <definedName name="XREF_COLUMN_61" localSheetId="4" hidden="1">'[36]유선방송설비 (2)'!$Z$1:$Z$65536</definedName>
    <definedName name="XREF_COLUMN_61" localSheetId="0" hidden="1">'[36]유선방송설비 (2)'!$Z$1:$Z$65536</definedName>
    <definedName name="XREF_COLUMN_61" hidden="1">'[37]유선방송설비 (2)'!$Z$1:$Z$65536</definedName>
    <definedName name="XREF_COLUMN_62" localSheetId="4" hidden="1">'[36]유선방송설비 (2)'!$V$1:$V$65536</definedName>
    <definedName name="XREF_COLUMN_62" localSheetId="0" hidden="1">'[36]유선방송설비 (2)'!$V$1:$V$65536</definedName>
    <definedName name="XREF_COLUMN_62" hidden="1">'[37]유선방송설비 (2)'!$V$1:$V$65536</definedName>
    <definedName name="XREF_COLUMN_63" localSheetId="4" hidden="1">'[36]유선방송설비 (2)'!$X$1:$X$65536</definedName>
    <definedName name="XREF_COLUMN_63" localSheetId="0" hidden="1">'[36]유선방송설비 (2)'!$X$1:$X$65536</definedName>
    <definedName name="XREF_COLUMN_63" hidden="1">'[37]유선방송설비 (2)'!$X$1:$X$65536</definedName>
    <definedName name="XREF_COLUMN_64" localSheetId="4" hidden="1">'[36]차량운반구 (2)'!$Z$1:$Z$65536</definedName>
    <definedName name="XREF_COLUMN_64" localSheetId="0" hidden="1">'[36]차량운반구 (2)'!$Z$1:$Z$65536</definedName>
    <definedName name="XREF_COLUMN_64" hidden="1">'[37]차량운반구 (2)'!$Z$1:$Z$65536</definedName>
    <definedName name="XREF_COLUMN_65" localSheetId="4" hidden="1">'[36]차량운반구 (2)'!$X$1:$X$65536</definedName>
    <definedName name="XREF_COLUMN_65" localSheetId="0" hidden="1">'[36]차량운반구 (2)'!$X$1:$X$65536</definedName>
    <definedName name="XREF_COLUMN_65" hidden="1">'[37]차량운반구 (2)'!$X$1:$X$65536</definedName>
    <definedName name="XREF_COLUMN_66" localSheetId="4" hidden="1">'[36]차량운반구 (2)'!$V$1:$V$65536</definedName>
    <definedName name="XREF_COLUMN_66" localSheetId="0" hidden="1">'[36]차량운반구 (2)'!$V$1:$V$65536</definedName>
    <definedName name="XREF_COLUMN_66" hidden="1">'[37]차량운반구 (2)'!$V$1:$V$65536</definedName>
    <definedName name="XREF_COLUMN_67" localSheetId="4" hidden="1">'[36]전송선로설비 (2)'!$Z$1:$Z$65536</definedName>
    <definedName name="XREF_COLUMN_67" localSheetId="0" hidden="1">'[36]전송선로설비 (2)'!$Z$1:$Z$65536</definedName>
    <definedName name="XREF_COLUMN_67" hidden="1">'[37]전송선로설비 (2)'!$Z$1:$Z$65536</definedName>
    <definedName name="XREF_COLUMN_68" localSheetId="4" hidden="1">'[36]전송선로설비 (2)'!$X$1:$X$65536</definedName>
    <definedName name="XREF_COLUMN_68" localSheetId="0" hidden="1">'[36]전송선로설비 (2)'!$X$1:$X$65536</definedName>
    <definedName name="XREF_COLUMN_68" hidden="1">'[37]전송선로설비 (2)'!$X$1:$X$65536</definedName>
    <definedName name="XREF_COLUMN_69" localSheetId="4" hidden="1">'[36]전송선로설비 (2)'!$V$1:$V$65536</definedName>
    <definedName name="XREF_COLUMN_69" localSheetId="0" hidden="1">'[36]전송선로설비 (2)'!$V$1:$V$65536</definedName>
    <definedName name="XREF_COLUMN_69" hidden="1">'[37]전송선로설비 (2)'!$V$1:$V$65536</definedName>
    <definedName name="XREF_COLUMN_7" localSheetId="4" hidden="1">[26]Lead!#REF!</definedName>
    <definedName name="XREF_COLUMN_7" localSheetId="0" hidden="1">[26]Lead!#REF!</definedName>
    <definedName name="XREF_COLUMN_7" hidden="1">[27]Lead!#REF!</definedName>
    <definedName name="XREF_COLUMN_70" localSheetId="4" hidden="1">'[36]컨버터 (2)'!$S$1:$S$65536</definedName>
    <definedName name="XREF_COLUMN_70" localSheetId="0" hidden="1">'[36]컨버터 (2)'!$S$1:$S$65536</definedName>
    <definedName name="XREF_COLUMN_70" hidden="1">'[37]컨버터 (2)'!$S$1:$S$65536</definedName>
    <definedName name="XREF_COLUMN_71" localSheetId="4" hidden="1">'[36]집기비품 (2)'!$Z$1:$Z$65536</definedName>
    <definedName name="XREF_COLUMN_71" localSheetId="0" hidden="1">'[36]집기비품 (2)'!$Z$1:$Z$65536</definedName>
    <definedName name="XREF_COLUMN_71" hidden="1">'[37]집기비품 (2)'!$Z$1:$Z$65536</definedName>
    <definedName name="XREF_COLUMN_72" localSheetId="4" hidden="1">'[36]집기비품 (2)'!$V$1:$V$65536</definedName>
    <definedName name="XREF_COLUMN_72" localSheetId="0" hidden="1">'[36]집기비품 (2)'!$V$1:$V$65536</definedName>
    <definedName name="XREF_COLUMN_72" hidden="1">'[37]집기비품 (2)'!$V$1:$V$65536</definedName>
    <definedName name="XREF_COLUMN_73" localSheetId="4" hidden="1">'[36]집기비품 (2)'!$X$1:$X$65536</definedName>
    <definedName name="XREF_COLUMN_73" localSheetId="0" hidden="1">'[36]집기비품 (2)'!$X$1:$X$65536</definedName>
    <definedName name="XREF_COLUMN_73" hidden="1">'[37]집기비품 (2)'!$X$1:$X$65536</definedName>
    <definedName name="XREF_COLUMN_74" localSheetId="4" hidden="1">'[36]공구기구 (2)'!$X$1:$X$65536</definedName>
    <definedName name="XREF_COLUMN_74" localSheetId="0" hidden="1">'[36]공구기구 (2)'!$X$1:$X$65536</definedName>
    <definedName name="XREF_COLUMN_74" hidden="1">'[37]공구기구 (2)'!$X$1:$X$65536</definedName>
    <definedName name="XREF_COLUMN_75" localSheetId="4" hidden="1">'[36]공구기구 (2)'!$T$1:$T$65536</definedName>
    <definedName name="XREF_COLUMN_75" localSheetId="0" hidden="1">'[36]공구기구 (2)'!$T$1:$T$65536</definedName>
    <definedName name="XREF_COLUMN_75" hidden="1">'[37]공구기구 (2)'!$T$1:$T$65536</definedName>
    <definedName name="XREF_COLUMN_76" localSheetId="4" hidden="1">'[36]공구기구 (2)'!$V$1:$V$65536</definedName>
    <definedName name="XREF_COLUMN_76" localSheetId="0" hidden="1">'[36]공구기구 (2)'!$V$1:$V$65536</definedName>
    <definedName name="XREF_COLUMN_76" hidden="1">'[37]공구기구 (2)'!$V$1:$V$65536</definedName>
    <definedName name="XREF_COLUMN_77" localSheetId="4" hidden="1">'[30]LS '!#REF!</definedName>
    <definedName name="XREF_COLUMN_77" localSheetId="0" hidden="1">'[30]LS '!#REF!</definedName>
    <definedName name="XREF_COLUMN_77" hidden="1">'[31]LS '!#REF!</definedName>
    <definedName name="XREF_COLUMN_79" localSheetId="4" hidden="1">'[30]LS '!#REF!</definedName>
    <definedName name="XREF_COLUMN_79" localSheetId="0" hidden="1">'[30]LS '!#REF!</definedName>
    <definedName name="XREF_COLUMN_79" hidden="1">'[31]LS '!#REF!</definedName>
    <definedName name="XREF_COLUMN_8" localSheetId="4" hidden="1">#REF!</definedName>
    <definedName name="XREF_COLUMN_8" localSheetId="0" hidden="1">#REF!</definedName>
    <definedName name="XREF_COLUMN_8" hidden="1">#REF!</definedName>
    <definedName name="XREF_COLUMN_81" localSheetId="4" hidden="1">'[30]LS '!#REF!</definedName>
    <definedName name="XREF_COLUMN_81" localSheetId="0" hidden="1">'[30]LS '!#REF!</definedName>
    <definedName name="XREF_COLUMN_81" hidden="1">'[31]LS '!#REF!</definedName>
    <definedName name="XREF_COLUMN_83" localSheetId="4" hidden="1">'[30]LS '!#REF!</definedName>
    <definedName name="XREF_COLUMN_83" localSheetId="0" hidden="1">'[30]LS '!#REF!</definedName>
    <definedName name="XREF_COLUMN_83" hidden="1">'[31]LS '!#REF!</definedName>
    <definedName name="XREF_COLUMN_87" localSheetId="4" hidden="1">'[30]LS '!#REF!</definedName>
    <definedName name="XREF_COLUMN_87" localSheetId="0" hidden="1">'[30]LS '!#REF!</definedName>
    <definedName name="XREF_COLUMN_87" hidden="1">'[31]LS '!#REF!</definedName>
    <definedName name="XREF_COLUMN_89" localSheetId="4" hidden="1">'[30]LS '!#REF!</definedName>
    <definedName name="XREF_COLUMN_89" localSheetId="0" hidden="1">'[30]LS '!#REF!</definedName>
    <definedName name="XREF_COLUMN_89" hidden="1">'[31]LS '!#REF!</definedName>
    <definedName name="XREF_COLUMN_9" localSheetId="4" hidden="1">#REF!</definedName>
    <definedName name="XREF_COLUMN_9" localSheetId="0" hidden="1">#REF!</definedName>
    <definedName name="XREF_COLUMN_9" hidden="1">#REF!</definedName>
    <definedName name="XREF_COLUMN_91" localSheetId="4" hidden="1">'[30]LS '!#REF!</definedName>
    <definedName name="XREF_COLUMN_91" localSheetId="0" hidden="1">'[30]LS '!#REF!</definedName>
    <definedName name="XREF_COLUMN_91" hidden="1">'[31]LS '!#REF!</definedName>
    <definedName name="XREF_COLUMN_93" localSheetId="4" hidden="1">'[30]LS '!#REF!</definedName>
    <definedName name="XREF_COLUMN_93" localSheetId="0" hidden="1">'[30]LS '!#REF!</definedName>
    <definedName name="XREF_COLUMN_93" hidden="1">'[31]LS '!#REF!</definedName>
    <definedName name="XREF_COLUMN_95" localSheetId="4" hidden="1">'[30]LS '!#REF!</definedName>
    <definedName name="XREF_COLUMN_95" localSheetId="0" hidden="1">'[30]LS '!#REF!</definedName>
    <definedName name="XREF_COLUMN_95" hidden="1">'[31]LS '!#REF!</definedName>
    <definedName name="XREF_COLUMN_97" localSheetId="4" hidden="1">'[30]LS '!#REF!</definedName>
    <definedName name="XREF_COLUMN_97" localSheetId="0" hidden="1">'[30]LS '!#REF!</definedName>
    <definedName name="XREF_COLUMN_97" hidden="1">'[31]LS '!#REF!</definedName>
    <definedName name="XRefActiveRow" localSheetId="4" hidden="1">#REF!</definedName>
    <definedName name="XRefActiveRow" localSheetId="0" hidden="1">#REF!</definedName>
    <definedName name="XRefActiveRow" hidden="1">#REF!</definedName>
    <definedName name="XRefColumnsCount" hidden="1">7</definedName>
    <definedName name="XRefCopy1" localSheetId="4" hidden="1">#REF!</definedName>
    <definedName name="XRefCopy1" localSheetId="0" hidden="1">#REF!</definedName>
    <definedName name="XRefCopy1" hidden="1">#REF!</definedName>
    <definedName name="XRefCopy10" localSheetId="4" hidden="1">#REF!</definedName>
    <definedName name="XRefCopy10" localSheetId="0" hidden="1">#REF!</definedName>
    <definedName name="XRefCopy10" hidden="1">#REF!</definedName>
    <definedName name="XRefCopy100" localSheetId="4" hidden="1">#REF!</definedName>
    <definedName name="XRefCopy100" localSheetId="0" hidden="1">#REF!</definedName>
    <definedName name="XRefCopy100" hidden="1">#REF!</definedName>
    <definedName name="XRefCopy101" localSheetId="4" hidden="1">#REF!</definedName>
    <definedName name="XRefCopy101" localSheetId="0" hidden="1">#REF!</definedName>
    <definedName name="XRefCopy101" hidden="1">#REF!</definedName>
    <definedName name="XRefCopy102" localSheetId="4" hidden="1">#REF!</definedName>
    <definedName name="XRefCopy102" localSheetId="0" hidden="1">#REF!</definedName>
    <definedName name="XRefCopy102" hidden="1">#REF!</definedName>
    <definedName name="XRefCopy103" localSheetId="4" hidden="1">#REF!</definedName>
    <definedName name="XRefCopy103" localSheetId="0" hidden="1">#REF!</definedName>
    <definedName name="XRefCopy103" hidden="1">#REF!</definedName>
    <definedName name="XRefCopy104" localSheetId="4" hidden="1">'[36]공구기구 (2)'!$U$7</definedName>
    <definedName name="XRefCopy104" localSheetId="0" hidden="1">'[36]공구기구 (2)'!$U$7</definedName>
    <definedName name="XRefCopy104" hidden="1">'[37]공구기구 (2)'!$U$7</definedName>
    <definedName name="XRefCopy105" localSheetId="4" hidden="1">#REF!</definedName>
    <definedName name="XRefCopy105" localSheetId="0" hidden="1">#REF!</definedName>
    <definedName name="XRefCopy105" hidden="1">#REF!</definedName>
    <definedName name="XRefCopy10Row" localSheetId="4" hidden="1">#REF!</definedName>
    <definedName name="XRefCopy10Row" localSheetId="0" hidden="1">#REF!</definedName>
    <definedName name="XRefCopy10Row" hidden="1">#REF!</definedName>
    <definedName name="XRefCopy11" localSheetId="4" hidden="1">[26]Lead!#REF!</definedName>
    <definedName name="XRefCopy11" localSheetId="0" hidden="1">[26]Lead!#REF!</definedName>
    <definedName name="XRefCopy11" hidden="1">[27]Lead!#REF!</definedName>
    <definedName name="XRefCopy11Row" localSheetId="4" hidden="1">#REF!</definedName>
    <definedName name="XRefCopy11Row" localSheetId="0" hidden="1">#REF!</definedName>
    <definedName name="XRefCopy11Row" hidden="1">#REF!</definedName>
    <definedName name="XRefCopy12" localSheetId="4" hidden="1">#REF!</definedName>
    <definedName name="XRefCopy12" localSheetId="0" hidden="1">#REF!</definedName>
    <definedName name="XRefCopy12" hidden="1">#REF!</definedName>
    <definedName name="XRefCopy13" localSheetId="4" hidden="1">#REF!</definedName>
    <definedName name="XRefCopy13" localSheetId="0" hidden="1">#REF!</definedName>
    <definedName name="XRefCopy13" hidden="1">#REF!</definedName>
    <definedName name="XRefCopy14" localSheetId="4" hidden="1">#REF!</definedName>
    <definedName name="XRefCopy14" localSheetId="0" hidden="1">#REF!</definedName>
    <definedName name="XRefCopy14" hidden="1">#REF!</definedName>
    <definedName name="XRefCopy15" localSheetId="4" hidden="1">#REF!</definedName>
    <definedName name="XRefCopy15" localSheetId="0" hidden="1">#REF!</definedName>
    <definedName name="XRefCopy15" hidden="1">#REF!</definedName>
    <definedName name="XRefCopy16" localSheetId="4" hidden="1">#REF!</definedName>
    <definedName name="XRefCopy16" localSheetId="0" hidden="1">#REF!</definedName>
    <definedName name="XRefCopy16" hidden="1">#REF!</definedName>
    <definedName name="XRefCopy17" localSheetId="4" hidden="1">#REF!</definedName>
    <definedName name="XRefCopy17" localSheetId="0" hidden="1">#REF!</definedName>
    <definedName name="XRefCopy17" hidden="1">#REF!</definedName>
    <definedName name="XRefCopy17Row" localSheetId="4" hidden="1">[38]XREF!#REF!</definedName>
    <definedName name="XRefCopy17Row" localSheetId="0" hidden="1">[38]XREF!#REF!</definedName>
    <definedName name="XRefCopy17Row" hidden="1">[39]XREF!#REF!</definedName>
    <definedName name="XRefCopy18" localSheetId="4" hidden="1">#REF!</definedName>
    <definedName name="XRefCopy18" localSheetId="0" hidden="1">#REF!</definedName>
    <definedName name="XRefCopy18" hidden="1">#REF!</definedName>
    <definedName name="XRefCopy19" localSheetId="4" hidden="1">#REF!</definedName>
    <definedName name="XRefCopy19" localSheetId="0" hidden="1">#REF!</definedName>
    <definedName name="XRefCopy19" hidden="1">#REF!</definedName>
    <definedName name="XRefCopy1Row" localSheetId="4" hidden="1">#REF!</definedName>
    <definedName name="XRefCopy1Row" localSheetId="0" hidden="1">#REF!</definedName>
    <definedName name="XRefCopy1Row" hidden="1">#REF!</definedName>
    <definedName name="XRefCopy2" localSheetId="4" hidden="1">#REF!</definedName>
    <definedName name="XRefCopy2" localSheetId="0" hidden="1">#REF!</definedName>
    <definedName name="XRefCopy2" hidden="1">#REF!</definedName>
    <definedName name="XRefCopy20" localSheetId="4" hidden="1">#REF!</definedName>
    <definedName name="XRefCopy20" localSheetId="0" hidden="1">#REF!</definedName>
    <definedName name="XRefCopy20" hidden="1">#REF!</definedName>
    <definedName name="XRefCopy21" localSheetId="4" hidden="1">#REF!</definedName>
    <definedName name="XRefCopy21" localSheetId="0" hidden="1">#REF!</definedName>
    <definedName name="XRefCopy21" hidden="1">#REF!</definedName>
    <definedName name="XRefCopy22" localSheetId="4" hidden="1">#REF!</definedName>
    <definedName name="XRefCopy22" localSheetId="0" hidden="1">#REF!</definedName>
    <definedName name="XRefCopy22" hidden="1">#REF!</definedName>
    <definedName name="XRefCopy22Row" localSheetId="4" hidden="1">[38]XREF!#REF!</definedName>
    <definedName name="XRefCopy22Row" localSheetId="0" hidden="1">[38]XREF!#REF!</definedName>
    <definedName name="XRefCopy22Row" hidden="1">[39]XREF!#REF!</definedName>
    <definedName name="XRefCopy23" localSheetId="4" hidden="1">#REF!</definedName>
    <definedName name="XRefCopy23" localSheetId="0" hidden="1">#REF!</definedName>
    <definedName name="XRefCopy23" hidden="1">#REF!</definedName>
    <definedName name="XRefCopy23Row" localSheetId="4" hidden="1">[38]XREF!#REF!</definedName>
    <definedName name="XRefCopy23Row" localSheetId="0" hidden="1">[38]XREF!#REF!</definedName>
    <definedName name="XRefCopy23Row" hidden="1">[39]XREF!#REF!</definedName>
    <definedName name="XRefCopy24" localSheetId="4" hidden="1">#REF!</definedName>
    <definedName name="XRefCopy24" localSheetId="0" hidden="1">#REF!</definedName>
    <definedName name="XRefCopy24" hidden="1">#REF!</definedName>
    <definedName name="XRefCopy24Row" localSheetId="4" hidden="1">[38]XREF!#REF!</definedName>
    <definedName name="XRefCopy24Row" localSheetId="0" hidden="1">[38]XREF!#REF!</definedName>
    <definedName name="XRefCopy24Row" hidden="1">[39]XREF!#REF!</definedName>
    <definedName name="XRefCopy25" localSheetId="4" hidden="1">#REF!</definedName>
    <definedName name="XRefCopy25" localSheetId="0" hidden="1">#REF!</definedName>
    <definedName name="XRefCopy25" hidden="1">#REF!</definedName>
    <definedName name="XRefCopy25Row" localSheetId="4" hidden="1">[38]XREF!#REF!</definedName>
    <definedName name="XRefCopy25Row" localSheetId="0" hidden="1">[38]XREF!#REF!</definedName>
    <definedName name="XRefCopy25Row" hidden="1">[39]XREF!#REF!</definedName>
    <definedName name="XRefCopy26" localSheetId="4" hidden="1">#REF!</definedName>
    <definedName name="XRefCopy26" localSheetId="0" hidden="1">#REF!</definedName>
    <definedName name="XRefCopy26" hidden="1">#REF!</definedName>
    <definedName name="XRefCopy26Row" localSheetId="4" hidden="1">[38]XREF!#REF!</definedName>
    <definedName name="XRefCopy26Row" localSheetId="0" hidden="1">[38]XREF!#REF!</definedName>
    <definedName name="XRefCopy26Row" hidden="1">[39]XREF!#REF!</definedName>
    <definedName name="XRefCopy27" localSheetId="4" hidden="1">#REF!</definedName>
    <definedName name="XRefCopy27" localSheetId="0" hidden="1">#REF!</definedName>
    <definedName name="XRefCopy27" hidden="1">#REF!</definedName>
    <definedName name="XRefCopy27Row" localSheetId="4" hidden="1">[38]XREF!#REF!</definedName>
    <definedName name="XRefCopy27Row" localSheetId="0" hidden="1">[38]XREF!#REF!</definedName>
    <definedName name="XRefCopy27Row" hidden="1">[39]XREF!#REF!</definedName>
    <definedName name="XRefCopy28" localSheetId="4" hidden="1">#REF!</definedName>
    <definedName name="XRefCopy28" localSheetId="0" hidden="1">#REF!</definedName>
    <definedName name="XRefCopy28" hidden="1">#REF!</definedName>
    <definedName name="XRefCopy29" localSheetId="4" hidden="1">#REF!</definedName>
    <definedName name="XRefCopy29" localSheetId="0" hidden="1">#REF!</definedName>
    <definedName name="XRefCopy29" hidden="1">#REF!</definedName>
    <definedName name="XRefCopy29Row" localSheetId="4" hidden="1">[34]XREF!#REF!</definedName>
    <definedName name="XRefCopy29Row" localSheetId="0" hidden="1">[34]XREF!#REF!</definedName>
    <definedName name="XRefCopy29Row" hidden="1">[35]XREF!#REF!</definedName>
    <definedName name="XRefCopy3" localSheetId="4" hidden="1">#REF!</definedName>
    <definedName name="XRefCopy3" localSheetId="0" hidden="1">#REF!</definedName>
    <definedName name="XRefCopy3" hidden="1">#REF!</definedName>
    <definedName name="XRefCopy30" localSheetId="4" hidden="1">#REF!</definedName>
    <definedName name="XRefCopy30" localSheetId="0" hidden="1">#REF!</definedName>
    <definedName name="XRefCopy30" hidden="1">#REF!</definedName>
    <definedName name="XRefCopy31" localSheetId="4" hidden="1">#REF!</definedName>
    <definedName name="XRefCopy31" localSheetId="0" hidden="1">#REF!</definedName>
    <definedName name="XRefCopy31" hidden="1">#REF!</definedName>
    <definedName name="XRefCopy31Row" localSheetId="4" hidden="1">[34]XREF!#REF!</definedName>
    <definedName name="XRefCopy31Row" localSheetId="0" hidden="1">[34]XREF!#REF!</definedName>
    <definedName name="XRefCopy31Row" hidden="1">[35]XREF!#REF!</definedName>
    <definedName name="XRefCopy32" localSheetId="4" hidden="1">#REF!</definedName>
    <definedName name="XRefCopy32" localSheetId="0" hidden="1">#REF!</definedName>
    <definedName name="XRefCopy32" hidden="1">#REF!</definedName>
    <definedName name="XRefCopy32Row" localSheetId="4" hidden="1">[34]XREF!#REF!</definedName>
    <definedName name="XRefCopy32Row" localSheetId="0" hidden="1">[34]XREF!#REF!</definedName>
    <definedName name="XRefCopy32Row" hidden="1">[35]XREF!#REF!</definedName>
    <definedName name="XRefCopy33" localSheetId="4" hidden="1">#REF!</definedName>
    <definedName name="XRefCopy33" localSheetId="0" hidden="1">#REF!</definedName>
    <definedName name="XRefCopy33" hidden="1">#REF!</definedName>
    <definedName name="XRefCopy33Row" localSheetId="4" hidden="1">[34]XREF!#REF!</definedName>
    <definedName name="XRefCopy33Row" localSheetId="0" hidden="1">[34]XREF!#REF!</definedName>
    <definedName name="XRefCopy33Row" hidden="1">[35]XREF!#REF!</definedName>
    <definedName name="XRefCopy34" localSheetId="4" hidden="1">#REF!</definedName>
    <definedName name="XRefCopy34" localSheetId="0" hidden="1">#REF!</definedName>
    <definedName name="XRefCopy34" hidden="1">#REF!</definedName>
    <definedName name="XRefCopy35" localSheetId="4" hidden="1">#REF!</definedName>
    <definedName name="XRefCopy35" localSheetId="0" hidden="1">#REF!</definedName>
    <definedName name="XRefCopy35" hidden="1">#REF!</definedName>
    <definedName name="XRefCopy35Row" localSheetId="4" hidden="1">[34]XREF!#REF!</definedName>
    <definedName name="XRefCopy35Row" localSheetId="0" hidden="1">[34]XREF!#REF!</definedName>
    <definedName name="XRefCopy35Row" hidden="1">[35]XREF!#REF!</definedName>
    <definedName name="XRefCopy36" localSheetId="4" hidden="1">#REF!</definedName>
    <definedName name="XRefCopy36" localSheetId="0" hidden="1">#REF!</definedName>
    <definedName name="XRefCopy36" hidden="1">#REF!</definedName>
    <definedName name="XRefCopy36Row" localSheetId="4" hidden="1">[34]XREF!#REF!</definedName>
    <definedName name="XRefCopy36Row" localSheetId="0" hidden="1">[34]XREF!#REF!</definedName>
    <definedName name="XRefCopy36Row" hidden="1">[35]XREF!#REF!</definedName>
    <definedName name="XRefCopy37" localSheetId="4" hidden="1">#REF!</definedName>
    <definedName name="XRefCopy37" localSheetId="0" hidden="1">#REF!</definedName>
    <definedName name="XRefCopy37" hidden="1">#REF!</definedName>
    <definedName name="XRefCopy37Row" localSheetId="4" hidden="1">[34]XREF!#REF!</definedName>
    <definedName name="XRefCopy37Row" localSheetId="0" hidden="1">[34]XREF!#REF!</definedName>
    <definedName name="XRefCopy37Row" hidden="1">[35]XREF!#REF!</definedName>
    <definedName name="XRefCopy38" localSheetId="4" hidden="1">#REF!</definedName>
    <definedName name="XRefCopy38" localSheetId="0" hidden="1">#REF!</definedName>
    <definedName name="XRefCopy38" hidden="1">#REF!</definedName>
    <definedName name="XRefCopy38Row" localSheetId="4" hidden="1">[34]XREF!#REF!</definedName>
    <definedName name="XRefCopy38Row" localSheetId="0" hidden="1">[34]XREF!#REF!</definedName>
    <definedName name="XRefCopy38Row" hidden="1">[35]XREF!#REF!</definedName>
    <definedName name="XRefCopy39" localSheetId="4" hidden="1">#REF!</definedName>
    <definedName name="XRefCopy39" localSheetId="0" hidden="1">#REF!</definedName>
    <definedName name="XRefCopy39" hidden="1">#REF!</definedName>
    <definedName name="XRefCopy39Row" localSheetId="4" hidden="1">[34]XREF!#REF!</definedName>
    <definedName name="XRefCopy39Row" localSheetId="0" hidden="1">[34]XREF!#REF!</definedName>
    <definedName name="XRefCopy39Row" hidden="1">[35]XREF!#REF!</definedName>
    <definedName name="XRefCopy3Row" localSheetId="4" hidden="1">#REF!</definedName>
    <definedName name="XRefCopy3Row" localSheetId="0" hidden="1">#REF!</definedName>
    <definedName name="XRefCopy3Row" hidden="1">#REF!</definedName>
    <definedName name="XRefCopy4" localSheetId="4" hidden="1">#REF!</definedName>
    <definedName name="XRefCopy4" localSheetId="0" hidden="1">#REF!</definedName>
    <definedName name="XRefCopy4" hidden="1">#REF!</definedName>
    <definedName name="XRefCopy40" localSheetId="4" hidden="1">#REF!</definedName>
    <definedName name="XRefCopy40" localSheetId="0" hidden="1">#REF!</definedName>
    <definedName name="XRefCopy40" hidden="1">#REF!</definedName>
    <definedName name="XRefCopy40Row" localSheetId="4" hidden="1">[34]XREF!#REF!</definedName>
    <definedName name="XRefCopy40Row" localSheetId="0" hidden="1">[34]XREF!#REF!</definedName>
    <definedName name="XRefCopy40Row" hidden="1">[35]XREF!#REF!</definedName>
    <definedName name="XRefCopy41" localSheetId="4" hidden="1">#REF!</definedName>
    <definedName name="XRefCopy41" localSheetId="0" hidden="1">#REF!</definedName>
    <definedName name="XRefCopy41" hidden="1">#REF!</definedName>
    <definedName name="XRefCopy41Row" localSheetId="4" hidden="1">[34]XREF!#REF!</definedName>
    <definedName name="XRefCopy41Row" localSheetId="0" hidden="1">[34]XREF!#REF!</definedName>
    <definedName name="XRefCopy41Row" hidden="1">[35]XREF!#REF!</definedName>
    <definedName name="XRefCopy42" localSheetId="4" hidden="1">#REF!</definedName>
    <definedName name="XRefCopy42" localSheetId="0" hidden="1">#REF!</definedName>
    <definedName name="XRefCopy42" hidden="1">#REF!</definedName>
    <definedName name="XRefCopy42Row" localSheetId="4" hidden="1">[34]XREF!#REF!</definedName>
    <definedName name="XRefCopy42Row" localSheetId="0" hidden="1">[34]XREF!#REF!</definedName>
    <definedName name="XRefCopy42Row" hidden="1">[35]XREF!#REF!</definedName>
    <definedName name="XRefCopy43" localSheetId="4" hidden="1">#REF!</definedName>
    <definedName name="XRefCopy43" localSheetId="0" hidden="1">#REF!</definedName>
    <definedName name="XRefCopy43" hidden="1">#REF!</definedName>
    <definedName name="XRefCopy43Row" localSheetId="4" hidden="1">[34]XREF!#REF!</definedName>
    <definedName name="XRefCopy43Row" localSheetId="0" hidden="1">[34]XREF!#REF!</definedName>
    <definedName name="XRefCopy43Row" hidden="1">[35]XREF!#REF!</definedName>
    <definedName name="XRefCopy44" localSheetId="4" hidden="1">#REF!</definedName>
    <definedName name="XRefCopy44" localSheetId="0" hidden="1">#REF!</definedName>
    <definedName name="XRefCopy44" hidden="1">#REF!</definedName>
    <definedName name="XRefCopy44Row" localSheetId="4" hidden="1">[34]XREF!#REF!</definedName>
    <definedName name="XRefCopy44Row" localSheetId="0" hidden="1">[34]XREF!#REF!</definedName>
    <definedName name="XRefCopy44Row" hidden="1">[35]XREF!#REF!</definedName>
    <definedName name="XRefCopy45" localSheetId="4" hidden="1">#REF!</definedName>
    <definedName name="XRefCopy45" localSheetId="0" hidden="1">#REF!</definedName>
    <definedName name="XRefCopy45" hidden="1">#REF!</definedName>
    <definedName name="XRefCopy45Row" localSheetId="4" hidden="1">[34]XREF!#REF!</definedName>
    <definedName name="XRefCopy45Row" localSheetId="0" hidden="1">[34]XREF!#REF!</definedName>
    <definedName name="XRefCopy45Row" hidden="1">[35]XREF!#REF!</definedName>
    <definedName name="XRefCopy46" localSheetId="4" hidden="1">'[36]건물 (2)'!$G$7</definedName>
    <definedName name="XRefCopy46" localSheetId="0" hidden="1">'[36]건물 (2)'!$G$7</definedName>
    <definedName name="XRefCopy46" hidden="1">'[37]건물 (2)'!$G$7</definedName>
    <definedName name="XRefCopy47" localSheetId="4" hidden="1">'[36]건물 (2)'!$G$7</definedName>
    <definedName name="XRefCopy47" localSheetId="0" hidden="1">'[36]건물 (2)'!$G$7</definedName>
    <definedName name="XRefCopy47" hidden="1">'[37]건물 (2)'!$G$7</definedName>
    <definedName name="XRefCopy47Row" localSheetId="4" hidden="1">[34]XREF!#REF!</definedName>
    <definedName name="XRefCopy47Row" localSheetId="0" hidden="1">[34]XREF!#REF!</definedName>
    <definedName name="XRefCopy47Row" hidden="1">[35]XREF!#REF!</definedName>
    <definedName name="XRefCopy48" localSheetId="4" hidden="1">'[36]LS (2)'!$C$10</definedName>
    <definedName name="XRefCopy48" localSheetId="0" hidden="1">'[36]LS (2)'!$C$10</definedName>
    <definedName name="XRefCopy48" hidden="1">'[37]LS (2)'!$C$10</definedName>
    <definedName name="XRefCopy49" localSheetId="4" hidden="1">#REF!</definedName>
    <definedName name="XRefCopy49" localSheetId="0" hidden="1">#REF!</definedName>
    <definedName name="XRefCopy49" hidden="1">#REF!</definedName>
    <definedName name="XRefCopy5" localSheetId="4" hidden="1">[26]Lead!#REF!</definedName>
    <definedName name="XRefCopy5" localSheetId="0" hidden="1">[26]Lead!#REF!</definedName>
    <definedName name="XRefCopy5" hidden="1">[27]Lead!#REF!</definedName>
    <definedName name="XRefCopy50" localSheetId="4" hidden="1">#REF!</definedName>
    <definedName name="XRefCopy50" localSheetId="0" hidden="1">#REF!</definedName>
    <definedName name="XRefCopy50" hidden="1">#REF!</definedName>
    <definedName name="XRefCopy51" localSheetId="4" hidden="1">'[36]LS (2)'!$C$12</definedName>
    <definedName name="XRefCopy51" localSheetId="0" hidden="1">'[36]LS (2)'!$C$12</definedName>
    <definedName name="XRefCopy51" hidden="1">'[37]LS (2)'!$C$12</definedName>
    <definedName name="XRefCopy52" localSheetId="4" hidden="1">'[36]LS (2)'!$C$13</definedName>
    <definedName name="XRefCopy52" localSheetId="0" hidden="1">'[36]LS (2)'!$C$13</definedName>
    <definedName name="XRefCopy52" hidden="1">'[37]LS (2)'!$C$13</definedName>
    <definedName name="XRefCopy53" localSheetId="4" hidden="1">'[36]LS (2)'!$C$14</definedName>
    <definedName name="XRefCopy53" localSheetId="0" hidden="1">'[36]LS (2)'!$C$14</definedName>
    <definedName name="XRefCopy53" hidden="1">'[37]LS (2)'!$C$14</definedName>
    <definedName name="XRefCopy54" localSheetId="4" hidden="1">'[36]LS (2)'!$C$16</definedName>
    <definedName name="XRefCopy54" localSheetId="0" hidden="1">'[36]LS (2)'!$C$16</definedName>
    <definedName name="XRefCopy54" hidden="1">'[37]LS (2)'!$C$16</definedName>
    <definedName name="XRefCopy55" localSheetId="4" hidden="1">'[36]공구기구 (2)'!$C$7</definedName>
    <definedName name="XRefCopy55" localSheetId="0" hidden="1">'[36]공구기구 (2)'!$C$7</definedName>
    <definedName name="XRefCopy55" hidden="1">'[37]공구기구 (2)'!$C$7</definedName>
    <definedName name="XRefCopy56" localSheetId="4" hidden="1">'[36]LS (2)'!$C$24</definedName>
    <definedName name="XRefCopy56" localSheetId="0" hidden="1">'[36]LS (2)'!$C$24</definedName>
    <definedName name="XRefCopy56" hidden="1">'[37]LS (2)'!$C$24</definedName>
    <definedName name="XRefCopy57" localSheetId="4" hidden="1">'[36]LS (2)'!$C$26</definedName>
    <definedName name="XRefCopy57" localSheetId="0" hidden="1">'[36]LS (2)'!$C$26</definedName>
    <definedName name="XRefCopy57" hidden="1">'[37]LS (2)'!$C$26</definedName>
    <definedName name="XRefCopy58" localSheetId="4" hidden="1">'[36]LS (2)'!$C$27</definedName>
    <definedName name="XRefCopy58" localSheetId="0" hidden="1">'[36]LS (2)'!$C$27</definedName>
    <definedName name="XRefCopy58" hidden="1">'[37]LS (2)'!$C$27</definedName>
    <definedName name="XRefCopy59" localSheetId="4" hidden="1">'[36]LS (2)'!$C$28</definedName>
    <definedName name="XRefCopy59" localSheetId="0" hidden="1">'[36]LS (2)'!$C$28</definedName>
    <definedName name="XRefCopy59" hidden="1">'[37]LS (2)'!$C$28</definedName>
    <definedName name="XRefCopy6" localSheetId="4" hidden="1">#REF!</definedName>
    <definedName name="XRefCopy6" localSheetId="0" hidden="1">#REF!</definedName>
    <definedName name="XRefCopy6" hidden="1">#REF!</definedName>
    <definedName name="XRefCopy60" localSheetId="4" hidden="1">'[36]LS (2)'!$C$28</definedName>
    <definedName name="XRefCopy60" localSheetId="0" hidden="1">'[36]LS (2)'!$C$28</definedName>
    <definedName name="XRefCopy60" hidden="1">'[37]LS (2)'!$C$28</definedName>
    <definedName name="XRefCopy61" localSheetId="4" hidden="1">'[36]LS (2)'!$C$30</definedName>
    <definedName name="XRefCopy61" localSheetId="0" hidden="1">'[36]LS (2)'!$C$30</definedName>
    <definedName name="XRefCopy61" hidden="1">'[37]LS (2)'!$C$30</definedName>
    <definedName name="XRefCopy62" localSheetId="4" hidden="1">'[36]LS (2)'!$C$31</definedName>
    <definedName name="XRefCopy62" localSheetId="0" hidden="1">'[36]LS (2)'!$C$31</definedName>
    <definedName name="XRefCopy62" hidden="1">'[37]LS (2)'!$C$31</definedName>
    <definedName name="XRefCopy63" localSheetId="4" hidden="1">'[36]건물 (2)'!$O$7</definedName>
    <definedName name="XRefCopy63" localSheetId="0" hidden="1">'[36]건물 (2)'!$O$7</definedName>
    <definedName name="XRefCopy63" hidden="1">'[37]건물 (2)'!$O$7</definedName>
    <definedName name="XRefCopy64" localSheetId="4" hidden="1">#REF!</definedName>
    <definedName name="XRefCopy64" localSheetId="0" hidden="1">#REF!</definedName>
    <definedName name="XRefCopy64" hidden="1">#REF!</definedName>
    <definedName name="XRefCopy65" localSheetId="4" hidden="1">#REF!</definedName>
    <definedName name="XRefCopy65" localSheetId="0" hidden="1">#REF!</definedName>
    <definedName name="XRefCopy65" hidden="1">#REF!</definedName>
    <definedName name="XRefCopy66" localSheetId="4" hidden="1">#REF!</definedName>
    <definedName name="XRefCopy66" localSheetId="0" hidden="1">#REF!</definedName>
    <definedName name="XRefCopy66" hidden="1">#REF!</definedName>
    <definedName name="XRefCopy67" localSheetId="4" hidden="1">'[36]유선방송설비 (2)'!$N$341</definedName>
    <definedName name="XRefCopy67" localSheetId="0" hidden="1">'[36]유선방송설비 (2)'!$N$341</definedName>
    <definedName name="XRefCopy67" hidden="1">'[37]유선방송설비 (2)'!$N$341</definedName>
    <definedName name="XRefCopy69" localSheetId="4" hidden="1">'[36]차량운반구 (2)'!$N$55</definedName>
    <definedName name="XRefCopy69" localSheetId="0" hidden="1">'[36]차량운반구 (2)'!$N$55</definedName>
    <definedName name="XRefCopy69" hidden="1">'[37]차량운반구 (2)'!$N$55</definedName>
    <definedName name="XRefCopy6Row" localSheetId="4" hidden="1">#REF!</definedName>
    <definedName name="XRefCopy6Row" localSheetId="0" hidden="1">#REF!</definedName>
    <definedName name="XRefCopy6Row" hidden="1">#REF!</definedName>
    <definedName name="XRefCopy7" localSheetId="4" hidden="1">[26]Lead!#REF!</definedName>
    <definedName name="XRefCopy7" localSheetId="0" hidden="1">[26]Lead!#REF!</definedName>
    <definedName name="XRefCopy7" hidden="1">[27]Lead!#REF!</definedName>
    <definedName name="XRefCopy70" localSheetId="4" hidden="1">'[36]전송선로설비 (2)'!$N$43</definedName>
    <definedName name="XRefCopy70" localSheetId="0" hidden="1">'[36]전송선로설비 (2)'!$N$43</definedName>
    <definedName name="XRefCopy70" hidden="1">'[37]전송선로설비 (2)'!$N$43</definedName>
    <definedName name="XRefCopy71" localSheetId="4" hidden="1">#REF!</definedName>
    <definedName name="XRefCopy71" localSheetId="0" hidden="1">#REF!</definedName>
    <definedName name="XRefCopy71" hidden="1">#REF!</definedName>
    <definedName name="XRefCopy72" localSheetId="4" hidden="1">'[36]집기비품 (2)'!$N$143</definedName>
    <definedName name="XRefCopy72" localSheetId="0" hidden="1">'[36]집기비품 (2)'!$N$143</definedName>
    <definedName name="XRefCopy72" hidden="1">'[37]집기비품 (2)'!$N$143</definedName>
    <definedName name="XRefCopy73" localSheetId="4" hidden="1">'[36]컨버터 (2)'!$L$8</definedName>
    <definedName name="XRefCopy73" localSheetId="0" hidden="1">'[36]컨버터 (2)'!$L$8</definedName>
    <definedName name="XRefCopy73" hidden="1">'[37]컨버터 (2)'!$L$8</definedName>
    <definedName name="XRefCopy74" localSheetId="4" hidden="1">'[36]공구기구 (2)'!$N$7</definedName>
    <definedName name="XRefCopy74" localSheetId="0" hidden="1">'[36]공구기구 (2)'!$N$7</definedName>
    <definedName name="XRefCopy74" hidden="1">'[37]공구기구 (2)'!$N$7</definedName>
    <definedName name="XRefCopy76" localSheetId="4" hidden="1">'[36]건물 (2)'!$Q$7</definedName>
    <definedName name="XRefCopy76" localSheetId="0" hidden="1">'[36]건물 (2)'!$Q$7</definedName>
    <definedName name="XRefCopy76" hidden="1">'[37]건물 (2)'!$Q$7</definedName>
    <definedName name="XRefCopy77" localSheetId="4" hidden="1">'[36]구축물 (2)'!$N$12</definedName>
    <definedName name="XRefCopy77" localSheetId="0" hidden="1">'[36]구축물 (2)'!$N$12</definedName>
    <definedName name="XRefCopy77" hidden="1">'[37]구축물 (2)'!$N$12</definedName>
    <definedName name="XRefCopy78" localSheetId="4" hidden="1">'[36]유선방송설비 (2)'!$P$341</definedName>
    <definedName name="XRefCopy78" localSheetId="0" hidden="1">'[36]유선방송설비 (2)'!$P$341</definedName>
    <definedName name="XRefCopy78" hidden="1">'[37]유선방송설비 (2)'!$P$341</definedName>
    <definedName name="XRefCopy79" localSheetId="4" hidden="1">'[36]차량운반구 (2)'!$P$55</definedName>
    <definedName name="XRefCopy79" localSheetId="0" hidden="1">'[36]차량운반구 (2)'!$P$55</definedName>
    <definedName name="XRefCopy79" hidden="1">'[37]차량운반구 (2)'!$P$55</definedName>
    <definedName name="XRefCopy7Row" localSheetId="4" hidden="1">#REF!</definedName>
    <definedName name="XRefCopy7Row" localSheetId="0" hidden="1">#REF!</definedName>
    <definedName name="XRefCopy7Row" hidden="1">#REF!</definedName>
    <definedName name="XRefCopy8" localSheetId="4" hidden="1">#REF!</definedName>
    <definedName name="XRefCopy8" localSheetId="0" hidden="1">#REF!</definedName>
    <definedName name="XRefCopy8" hidden="1">#REF!</definedName>
    <definedName name="XRefCopy80" localSheetId="4" hidden="1">'[36]전송선로설비 (2)'!$P$44</definedName>
    <definedName name="XRefCopy80" localSheetId="0" hidden="1">'[36]전송선로설비 (2)'!$P$44</definedName>
    <definedName name="XRefCopy80" hidden="1">'[37]전송선로설비 (2)'!$P$44</definedName>
    <definedName name="XRefCopy81" localSheetId="4" hidden="1">'[36]컨버터 (2)'!$N$8</definedName>
    <definedName name="XRefCopy81" localSheetId="0" hidden="1">'[36]컨버터 (2)'!$N$8</definedName>
    <definedName name="XRefCopy81" hidden="1">'[37]컨버터 (2)'!$N$8</definedName>
    <definedName name="XRefCopy82" localSheetId="4" hidden="1">'[36]집기비품 (2)'!$P$143</definedName>
    <definedName name="XRefCopy82" localSheetId="0" hidden="1">'[36]집기비품 (2)'!$P$143</definedName>
    <definedName name="XRefCopy82" hidden="1">'[37]집기비품 (2)'!$P$143</definedName>
    <definedName name="XRefCopy83" localSheetId="4" hidden="1">'[36]공구기구 (2)'!$P$7</definedName>
    <definedName name="XRefCopy83" localSheetId="0" hidden="1">'[36]공구기구 (2)'!$P$7</definedName>
    <definedName name="XRefCopy83" hidden="1">'[37]공구기구 (2)'!$P$7</definedName>
    <definedName name="XRefCopy84" localSheetId="4" hidden="1">#REF!</definedName>
    <definedName name="XRefCopy84" localSheetId="0" hidden="1">#REF!</definedName>
    <definedName name="XRefCopy84" hidden="1">#REF!</definedName>
    <definedName name="XRefCopy85" localSheetId="4" hidden="1">'[36]건물 (2)'!$X$7</definedName>
    <definedName name="XRefCopy85" localSheetId="0" hidden="1">'[36]건물 (2)'!$X$7</definedName>
    <definedName name="XRefCopy85" hidden="1">'[37]건물 (2)'!$X$7</definedName>
    <definedName name="XRefCopy86" localSheetId="4" hidden="1">#REF!</definedName>
    <definedName name="XRefCopy86" localSheetId="0" hidden="1">#REF!</definedName>
    <definedName name="XRefCopy86" hidden="1">#REF!</definedName>
    <definedName name="XRefCopy87" localSheetId="4" hidden="1">'[36]건물 (2)'!$V$7</definedName>
    <definedName name="XRefCopy87" localSheetId="0" hidden="1">'[36]건물 (2)'!$V$7</definedName>
    <definedName name="XRefCopy87" hidden="1">'[37]건물 (2)'!$V$7</definedName>
    <definedName name="XRefCopy88" localSheetId="4" hidden="1">#REF!</definedName>
    <definedName name="XRefCopy88" localSheetId="0" hidden="1">#REF!</definedName>
    <definedName name="XRefCopy88" hidden="1">#REF!</definedName>
    <definedName name="XRefCopy89" localSheetId="4" hidden="1">#REF!</definedName>
    <definedName name="XRefCopy89" localSheetId="0" hidden="1">#REF!</definedName>
    <definedName name="XRefCopy89" hidden="1">#REF!</definedName>
    <definedName name="XRefCopy8Row" localSheetId="4" hidden="1">#REF!</definedName>
    <definedName name="XRefCopy8Row" localSheetId="0" hidden="1">#REF!</definedName>
    <definedName name="XRefCopy8Row" hidden="1">#REF!</definedName>
    <definedName name="XRefCopy9" localSheetId="4" hidden="1">#REF!</definedName>
    <definedName name="XRefCopy9" localSheetId="0" hidden="1">#REF!</definedName>
    <definedName name="XRefCopy9" hidden="1">#REF!</definedName>
    <definedName name="XRefCopy90" localSheetId="4" hidden="1">'[36]유선방송설비 (2)'!$U$316</definedName>
    <definedName name="XRefCopy90" localSheetId="0" hidden="1">'[36]유선방송설비 (2)'!$U$316</definedName>
    <definedName name="XRefCopy90" hidden="1">'[37]유선방송설비 (2)'!$U$316</definedName>
    <definedName name="XRefCopy91" localSheetId="4" hidden="1">#REF!</definedName>
    <definedName name="XRefCopy91" localSheetId="0" hidden="1">#REF!</definedName>
    <definedName name="XRefCopy91" hidden="1">#REF!</definedName>
    <definedName name="XRefCopy92" localSheetId="4" hidden="1">#REF!</definedName>
    <definedName name="XRefCopy92" localSheetId="0" hidden="1">#REF!</definedName>
    <definedName name="XRefCopy92" hidden="1">#REF!</definedName>
    <definedName name="XRefCopy93" localSheetId="4" hidden="1">'[36]차량운반구 (2)'!$W$55</definedName>
    <definedName name="XRefCopy93" localSheetId="0" hidden="1">'[36]차량운반구 (2)'!$W$55</definedName>
    <definedName name="XRefCopy93" hidden="1">'[37]차량운반구 (2)'!$W$55</definedName>
    <definedName name="XRefCopy94" localSheetId="4" hidden="1">#REF!</definedName>
    <definedName name="XRefCopy94" localSheetId="0" hidden="1">#REF!</definedName>
    <definedName name="XRefCopy94" hidden="1">#REF!</definedName>
    <definedName name="XRefCopy95" localSheetId="4" hidden="1">#REF!</definedName>
    <definedName name="XRefCopy95" localSheetId="0" hidden="1">#REF!</definedName>
    <definedName name="XRefCopy95" hidden="1">#REF!</definedName>
    <definedName name="XRefCopy96" localSheetId="4" hidden="1">'[36]전송선로설비 (2)'!$W$44</definedName>
    <definedName name="XRefCopy96" localSheetId="0" hidden="1">'[36]전송선로설비 (2)'!$W$44</definedName>
    <definedName name="XRefCopy96" hidden="1">'[37]전송선로설비 (2)'!$W$44</definedName>
    <definedName name="XRefCopy97" localSheetId="4" hidden="1">#REF!</definedName>
    <definedName name="XRefCopy97" localSheetId="0" hidden="1">#REF!</definedName>
    <definedName name="XRefCopy97" hidden="1">#REF!</definedName>
    <definedName name="XRefCopy98" localSheetId="4" hidden="1">#REF!</definedName>
    <definedName name="XRefCopy98" localSheetId="0" hidden="1">#REF!</definedName>
    <definedName name="XRefCopy98" hidden="1">#REF!</definedName>
    <definedName name="XRefCopy99" localSheetId="4" hidden="1">#REF!</definedName>
    <definedName name="XRefCopy99" localSheetId="0" hidden="1">#REF!</definedName>
    <definedName name="XRefCopy99" hidden="1">#REF!</definedName>
    <definedName name="XRefCopy9Row" localSheetId="4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1" localSheetId="4" hidden="1">[26]Lead!#REF!</definedName>
    <definedName name="XRefPaste1" localSheetId="0" hidden="1">[26]Lead!#REF!</definedName>
    <definedName name="XRefPaste1" hidden="1">[27]Lead!#REF!</definedName>
    <definedName name="XRefPaste10" localSheetId="4" hidden="1">#REF!</definedName>
    <definedName name="XRefPaste10" localSheetId="0" hidden="1">#REF!</definedName>
    <definedName name="XRefPaste10" hidden="1">#REF!</definedName>
    <definedName name="XRefPaste105" localSheetId="4" hidden="1">#REF!</definedName>
    <definedName name="XRefPaste105" localSheetId="0" hidden="1">#REF!</definedName>
    <definedName name="XRefPaste105" hidden="1">#REF!</definedName>
    <definedName name="XRefPaste106" localSheetId="4" hidden="1">#REF!</definedName>
    <definedName name="XRefPaste106" localSheetId="0" hidden="1">#REF!</definedName>
    <definedName name="XRefPaste106" hidden="1">#REF!</definedName>
    <definedName name="XRefPaste107" localSheetId="4" hidden="1">'[32]PAJE,PRJE'!#REF!</definedName>
    <definedName name="XRefPaste107" localSheetId="0" hidden="1">'[32]PAJE,PRJE'!#REF!</definedName>
    <definedName name="XRefPaste107" hidden="1">'[33]PAJE,PRJE'!#REF!</definedName>
    <definedName name="XRefPaste108" localSheetId="4" hidden="1">'[32]PAJE,PRJE'!#REF!</definedName>
    <definedName name="XRefPaste108" localSheetId="0" hidden="1">'[32]PAJE,PRJE'!#REF!</definedName>
    <definedName name="XRefPaste108" hidden="1">'[33]PAJE,PRJE'!#REF!</definedName>
    <definedName name="XRefPaste109" localSheetId="4" hidden="1">'[32]PAJE,PRJE'!#REF!</definedName>
    <definedName name="XRefPaste109" localSheetId="0" hidden="1">'[32]PAJE,PRJE'!#REF!</definedName>
    <definedName name="XRefPaste109" hidden="1">'[33]PAJE,PRJE'!#REF!</definedName>
    <definedName name="XRefPaste11" localSheetId="4" hidden="1">#REF!</definedName>
    <definedName name="XRefPaste11" localSheetId="0" hidden="1">#REF!</definedName>
    <definedName name="XRefPaste11" hidden="1">#REF!</definedName>
    <definedName name="XRefPaste110" localSheetId="4" hidden="1">'[32]PAJE,PRJE'!#REF!</definedName>
    <definedName name="XRefPaste110" localSheetId="0" hidden="1">'[32]PAJE,PRJE'!#REF!</definedName>
    <definedName name="XRefPaste110" hidden="1">'[33]PAJE,PRJE'!#REF!</definedName>
    <definedName name="XRefPaste111" localSheetId="4" hidden="1">'[32]PAJE,PRJE'!#REF!</definedName>
    <definedName name="XRefPaste111" localSheetId="0" hidden="1">'[32]PAJE,PRJE'!#REF!</definedName>
    <definedName name="XRefPaste111" hidden="1">'[33]PAJE,PRJE'!#REF!</definedName>
    <definedName name="XRefPaste112" localSheetId="4" hidden="1">'[32]PAJE,PRJE'!#REF!</definedName>
    <definedName name="XRefPaste112" localSheetId="0" hidden="1">'[32]PAJE,PRJE'!#REF!</definedName>
    <definedName name="XRefPaste112" hidden="1">'[33]PAJE,PRJE'!#REF!</definedName>
    <definedName name="XRefPaste113" localSheetId="4" hidden="1">'[32]PAJE,PRJE'!#REF!</definedName>
    <definedName name="XRefPaste113" localSheetId="0" hidden="1">'[32]PAJE,PRJE'!#REF!</definedName>
    <definedName name="XRefPaste113" hidden="1">'[33]PAJE,PRJE'!#REF!</definedName>
    <definedName name="XRefPaste114" localSheetId="4" hidden="1">'[32]PAJE,PRJE'!#REF!</definedName>
    <definedName name="XRefPaste114" localSheetId="0" hidden="1">'[32]PAJE,PRJE'!#REF!</definedName>
    <definedName name="XRefPaste114" hidden="1">'[33]PAJE,PRJE'!#REF!</definedName>
    <definedName name="XRefPaste12" localSheetId="4" hidden="1">#REF!</definedName>
    <definedName name="XRefPaste12" localSheetId="0" hidden="1">#REF!</definedName>
    <definedName name="XRefPaste12" hidden="1">#REF!</definedName>
    <definedName name="XRefPaste13" localSheetId="4" hidden="1">#REF!</definedName>
    <definedName name="XRefPaste13" localSheetId="0" hidden="1">#REF!</definedName>
    <definedName name="XRefPaste13" hidden="1">#REF!</definedName>
    <definedName name="XRefPaste14" localSheetId="4" hidden="1">#REF!</definedName>
    <definedName name="XRefPaste14" localSheetId="0" hidden="1">#REF!</definedName>
    <definedName name="XRefPaste14" hidden="1">#REF!</definedName>
    <definedName name="XRefPaste143" localSheetId="4" hidden="1">'[32]PAJE,PRJE'!#REF!</definedName>
    <definedName name="XRefPaste143" localSheetId="0" hidden="1">'[32]PAJE,PRJE'!#REF!</definedName>
    <definedName name="XRefPaste143" hidden="1">'[33]PAJE,PRJE'!#REF!</definedName>
    <definedName name="XRefPaste144" localSheetId="4" hidden="1">'[32]PAJE,PRJE'!#REF!</definedName>
    <definedName name="XRefPaste144" localSheetId="0" hidden="1">'[32]PAJE,PRJE'!#REF!</definedName>
    <definedName name="XRefPaste144" hidden="1">'[33]PAJE,PRJE'!#REF!</definedName>
    <definedName name="XRefPaste145" localSheetId="4" hidden="1">'[32]PAJE,PRJE'!#REF!</definedName>
    <definedName name="XRefPaste145" localSheetId="0" hidden="1">'[32]PAJE,PRJE'!#REF!</definedName>
    <definedName name="XRefPaste145" hidden="1">'[33]PAJE,PRJE'!#REF!</definedName>
    <definedName name="XRefPaste146" localSheetId="4" hidden="1">[28]TB!#REF!</definedName>
    <definedName name="XRefPaste146" localSheetId="0" hidden="1">[28]TB!#REF!</definedName>
    <definedName name="XRefPaste146" hidden="1">[29]TB!#REF!</definedName>
    <definedName name="XRefPaste146Row" localSheetId="4" hidden="1">#REF!</definedName>
    <definedName name="XRefPaste146Row" localSheetId="0" hidden="1">#REF!</definedName>
    <definedName name="XRefPaste146Row" hidden="1">#REF!</definedName>
    <definedName name="XRefPaste147Row" localSheetId="4" hidden="1">#REF!</definedName>
    <definedName name="XRefPaste147Row" localSheetId="0" hidden="1">#REF!</definedName>
    <definedName name="XRefPaste147Row" hidden="1">#REF!</definedName>
    <definedName name="XRefPaste15" localSheetId="4" hidden="1">#REF!</definedName>
    <definedName name="XRefPaste15" localSheetId="0" hidden="1">#REF!</definedName>
    <definedName name="XRefPaste15" hidden="1">#REF!</definedName>
    <definedName name="XRefPaste16" localSheetId="4" hidden="1">'[32]PAJE,PRJE'!#REF!</definedName>
    <definedName name="XRefPaste16" localSheetId="0" hidden="1">'[32]PAJE,PRJE'!#REF!</definedName>
    <definedName name="XRefPaste16" hidden="1">'[33]PAJE,PRJE'!#REF!</definedName>
    <definedName name="XRefPaste16Row" localSheetId="4" hidden="1">[40]XREF!#REF!</definedName>
    <definedName name="XRefPaste16Row" localSheetId="0" hidden="1">[40]XREF!#REF!</definedName>
    <definedName name="XRefPaste16Row" hidden="1">[41]XREF!#REF!</definedName>
    <definedName name="XRefPaste17" localSheetId="4" hidden="1">'[32]PAJE,PRJE'!#REF!</definedName>
    <definedName name="XRefPaste17" localSheetId="0" hidden="1">'[32]PAJE,PRJE'!#REF!</definedName>
    <definedName name="XRefPaste17" hidden="1">'[33]PAJE,PRJE'!#REF!</definedName>
    <definedName name="XRefPaste179" localSheetId="4" hidden="1">'[32]PAJE,PRJE'!#REF!</definedName>
    <definedName name="XRefPaste179" localSheetId="0" hidden="1">'[32]PAJE,PRJE'!#REF!</definedName>
    <definedName name="XRefPaste179" hidden="1">'[33]PAJE,PRJE'!#REF!</definedName>
    <definedName name="XRefPaste18" localSheetId="4" hidden="1">#REF!</definedName>
    <definedName name="XRefPaste18" localSheetId="0" hidden="1">#REF!</definedName>
    <definedName name="XRefPaste18" hidden="1">#REF!</definedName>
    <definedName name="XRefPaste180" localSheetId="4" hidden="1">'[32]PAJE,PRJE'!#REF!</definedName>
    <definedName name="XRefPaste180" localSheetId="0" hidden="1">'[32]PAJE,PRJE'!#REF!</definedName>
    <definedName name="XRefPaste180" hidden="1">'[33]PAJE,PRJE'!#REF!</definedName>
    <definedName name="XRefPaste180Row" localSheetId="4" hidden="1">[28]XREF!#REF!</definedName>
    <definedName name="XRefPaste180Row" localSheetId="0" hidden="1">[28]XREF!#REF!</definedName>
    <definedName name="XRefPaste180Row" hidden="1">[29]XREF!#REF!</definedName>
    <definedName name="XRefPaste181" localSheetId="4" hidden="1">'[32]PAJE,PRJE'!#REF!</definedName>
    <definedName name="XRefPaste181" localSheetId="0" hidden="1">'[32]PAJE,PRJE'!#REF!</definedName>
    <definedName name="XRefPaste181" hidden="1">'[33]PAJE,PRJE'!#REF!</definedName>
    <definedName name="XRefPaste182" localSheetId="4" hidden="1">'[32]PAJE,PRJE'!#REF!</definedName>
    <definedName name="XRefPaste182" localSheetId="0" hidden="1">'[32]PAJE,PRJE'!#REF!</definedName>
    <definedName name="XRefPaste182" hidden="1">'[33]PAJE,PRJE'!#REF!</definedName>
    <definedName name="XRefPaste18Row" localSheetId="4" hidden="1">[34]XREF!#REF!</definedName>
    <definedName name="XRefPaste18Row" localSheetId="0" hidden="1">[34]XREF!#REF!</definedName>
    <definedName name="XRefPaste18Row" hidden="1">[35]XREF!#REF!</definedName>
    <definedName name="XRefPaste19" localSheetId="4" hidden="1">#REF!</definedName>
    <definedName name="XRefPaste19" localSheetId="0" hidden="1">#REF!</definedName>
    <definedName name="XRefPaste19" hidden="1">#REF!</definedName>
    <definedName name="XRefPaste192Row" localSheetId="4" hidden="1">[28]XREF!#REF!</definedName>
    <definedName name="XRefPaste192Row" localSheetId="0" hidden="1">[28]XREF!#REF!</definedName>
    <definedName name="XRefPaste192Row" hidden="1">[29]XREF!#REF!</definedName>
    <definedName name="XRefPaste198" localSheetId="4" hidden="1">'[32]PAJE,PRJE'!#REF!</definedName>
    <definedName name="XRefPaste198" localSheetId="0" hidden="1">'[32]PAJE,PRJE'!#REF!</definedName>
    <definedName name="XRefPaste198" hidden="1">'[33]PAJE,PRJE'!#REF!</definedName>
    <definedName name="XRefPaste199" localSheetId="4" hidden="1">#REF!</definedName>
    <definedName name="XRefPaste199" localSheetId="0" hidden="1">#REF!</definedName>
    <definedName name="XRefPaste199" hidden="1">#REF!</definedName>
    <definedName name="XRefPaste199Row" localSheetId="4" hidden="1">#REF!</definedName>
    <definedName name="XRefPaste199Row" localSheetId="0" hidden="1">#REF!</definedName>
    <definedName name="XRefPaste199Row" hidden="1">#REF!</definedName>
    <definedName name="XRefPaste19Row" localSheetId="4" hidden="1">[34]XREF!#REF!</definedName>
    <definedName name="XRefPaste19Row" localSheetId="0" hidden="1">[34]XREF!#REF!</definedName>
    <definedName name="XRefPaste19Row" hidden="1">[35]XREF!#REF!</definedName>
    <definedName name="XRefPaste1Row" localSheetId="4" hidden="1">#REF!</definedName>
    <definedName name="XRefPaste1Row" localSheetId="0" hidden="1">#REF!</definedName>
    <definedName name="XRefPaste1Row" hidden="1">#REF!</definedName>
    <definedName name="XRefPaste2" localSheetId="4" hidden="1">[26]Lead!#REF!</definedName>
    <definedName name="XRefPaste2" localSheetId="0" hidden="1">[26]Lead!#REF!</definedName>
    <definedName name="XRefPaste2" hidden="1">[27]Lead!#REF!</definedName>
    <definedName name="XRefPaste20" localSheetId="4" hidden="1">#REF!</definedName>
    <definedName name="XRefPaste20" localSheetId="0" hidden="1">#REF!</definedName>
    <definedName name="XRefPaste20" hidden="1">#REF!</definedName>
    <definedName name="XRefPaste200" localSheetId="4" hidden="1">#REF!</definedName>
    <definedName name="XRefPaste200" localSheetId="0" hidden="1">#REF!</definedName>
    <definedName name="XRefPaste200" hidden="1">#REF!</definedName>
    <definedName name="XRefPaste200Row" localSheetId="4" hidden="1">#REF!</definedName>
    <definedName name="XRefPaste200Row" localSheetId="0" hidden="1">#REF!</definedName>
    <definedName name="XRefPaste200Row" hidden="1">#REF!</definedName>
    <definedName name="XRefPaste202" localSheetId="4" hidden="1">#REF!</definedName>
    <definedName name="XRefPaste202" localSheetId="0" hidden="1">#REF!</definedName>
    <definedName name="XRefPaste202" hidden="1">#REF!</definedName>
    <definedName name="XRefPaste202Row" localSheetId="4" hidden="1">#REF!</definedName>
    <definedName name="XRefPaste202Row" localSheetId="0" hidden="1">#REF!</definedName>
    <definedName name="XRefPaste202Row" hidden="1">#REF!</definedName>
    <definedName name="XRefPaste203" localSheetId="4" hidden="1">#REF!</definedName>
    <definedName name="XRefPaste203" localSheetId="0" hidden="1">#REF!</definedName>
    <definedName name="XRefPaste203" hidden="1">#REF!</definedName>
    <definedName name="XRefPaste203Row" localSheetId="4" hidden="1">#REF!</definedName>
    <definedName name="XRefPaste203Row" localSheetId="0" hidden="1">#REF!</definedName>
    <definedName name="XRefPaste203Row" hidden="1">#REF!</definedName>
    <definedName name="XRefPaste204" localSheetId="4" hidden="1">#REF!</definedName>
    <definedName name="XRefPaste204" localSheetId="0" hidden="1">#REF!</definedName>
    <definedName name="XRefPaste204" hidden="1">#REF!</definedName>
    <definedName name="XRefPaste204Row" localSheetId="4" hidden="1">#REF!</definedName>
    <definedName name="XRefPaste204Row" localSheetId="0" hidden="1">#REF!</definedName>
    <definedName name="XRefPaste204Row" hidden="1">#REF!</definedName>
    <definedName name="XRefPaste205" localSheetId="4" hidden="1">#REF!</definedName>
    <definedName name="XRefPaste205" localSheetId="0" hidden="1">#REF!</definedName>
    <definedName name="XRefPaste205" hidden="1">#REF!</definedName>
    <definedName name="XRefPaste205Row" localSheetId="4" hidden="1">#REF!</definedName>
    <definedName name="XRefPaste205Row" localSheetId="0" hidden="1">#REF!</definedName>
    <definedName name="XRefPaste205Row" hidden="1">#REF!</definedName>
    <definedName name="XRefPaste206" localSheetId="4" hidden="1">#REF!</definedName>
    <definedName name="XRefPaste206" localSheetId="0" hidden="1">#REF!</definedName>
    <definedName name="XRefPaste206" hidden="1">#REF!</definedName>
    <definedName name="XRefPaste206Row" localSheetId="4" hidden="1">#REF!</definedName>
    <definedName name="XRefPaste206Row" localSheetId="0" hidden="1">#REF!</definedName>
    <definedName name="XRefPaste206Row" hidden="1">#REF!</definedName>
    <definedName name="XRefPaste207" localSheetId="4" hidden="1">#REF!</definedName>
    <definedName name="XRefPaste207" localSheetId="0" hidden="1">#REF!</definedName>
    <definedName name="XRefPaste207" hidden="1">#REF!</definedName>
    <definedName name="XRefPaste207Row" localSheetId="4" hidden="1">#REF!</definedName>
    <definedName name="XRefPaste207Row" localSheetId="0" hidden="1">#REF!</definedName>
    <definedName name="XRefPaste207Row" hidden="1">#REF!</definedName>
    <definedName name="XRefPaste209" localSheetId="4" hidden="1">#REF!</definedName>
    <definedName name="XRefPaste209" localSheetId="0" hidden="1">#REF!</definedName>
    <definedName name="XRefPaste209" hidden="1">#REF!</definedName>
    <definedName name="XRefPaste209Row" localSheetId="4" hidden="1">#REF!</definedName>
    <definedName name="XRefPaste209Row" localSheetId="0" hidden="1">#REF!</definedName>
    <definedName name="XRefPaste209Row" hidden="1">#REF!</definedName>
    <definedName name="XRefPaste20Row" localSheetId="4" hidden="1">[34]XREF!#REF!</definedName>
    <definedName name="XRefPaste20Row" localSheetId="0" hidden="1">[34]XREF!#REF!</definedName>
    <definedName name="XRefPaste20Row" hidden="1">[35]XREF!#REF!</definedName>
    <definedName name="XRefPaste21" localSheetId="4" hidden="1">#REF!</definedName>
    <definedName name="XRefPaste21" localSheetId="0" hidden="1">#REF!</definedName>
    <definedName name="XRefPaste21" hidden="1">#REF!</definedName>
    <definedName name="XRefPaste210" localSheetId="4" hidden="1">#REF!</definedName>
    <definedName name="XRefPaste210" localSheetId="0" hidden="1">#REF!</definedName>
    <definedName name="XRefPaste210" hidden="1">#REF!</definedName>
    <definedName name="XRefPaste210Row" localSheetId="4" hidden="1">#REF!</definedName>
    <definedName name="XRefPaste210Row" localSheetId="0" hidden="1">#REF!</definedName>
    <definedName name="XRefPaste210Row" hidden="1">#REF!</definedName>
    <definedName name="XRefPaste211" localSheetId="4" hidden="1">#REF!</definedName>
    <definedName name="XRefPaste211" localSheetId="0" hidden="1">#REF!</definedName>
    <definedName name="XRefPaste211" hidden="1">#REF!</definedName>
    <definedName name="XRefPaste211Row" localSheetId="4" hidden="1">#REF!</definedName>
    <definedName name="XRefPaste211Row" localSheetId="0" hidden="1">#REF!</definedName>
    <definedName name="XRefPaste211Row" hidden="1">#REF!</definedName>
    <definedName name="XRefPaste212" localSheetId="4" hidden="1">#REF!</definedName>
    <definedName name="XRefPaste212" localSheetId="0" hidden="1">#REF!</definedName>
    <definedName name="XRefPaste212" hidden="1">#REF!</definedName>
    <definedName name="XRefPaste212Row" localSheetId="4" hidden="1">#REF!</definedName>
    <definedName name="XRefPaste212Row" localSheetId="0" hidden="1">#REF!</definedName>
    <definedName name="XRefPaste212Row" hidden="1">#REF!</definedName>
    <definedName name="XRefPaste213" localSheetId="4" hidden="1">#REF!</definedName>
    <definedName name="XRefPaste213" localSheetId="0" hidden="1">#REF!</definedName>
    <definedName name="XRefPaste213" hidden="1">#REF!</definedName>
    <definedName name="XRefPaste213Row" localSheetId="4" hidden="1">#REF!</definedName>
    <definedName name="XRefPaste213Row" localSheetId="0" hidden="1">#REF!</definedName>
    <definedName name="XRefPaste213Row" hidden="1">#REF!</definedName>
    <definedName name="XRefPaste214" localSheetId="4" hidden="1">#REF!</definedName>
    <definedName name="XRefPaste214" localSheetId="0" hidden="1">#REF!</definedName>
    <definedName name="XRefPaste214" hidden="1">#REF!</definedName>
    <definedName name="XRefPaste214Row" localSheetId="4" hidden="1">#REF!</definedName>
    <definedName name="XRefPaste214Row" localSheetId="0" hidden="1">#REF!</definedName>
    <definedName name="XRefPaste214Row" hidden="1">#REF!</definedName>
    <definedName name="XRefPaste215" localSheetId="4" hidden="1">#REF!</definedName>
    <definedName name="XRefPaste215" localSheetId="0" hidden="1">#REF!</definedName>
    <definedName name="XRefPaste215" hidden="1">#REF!</definedName>
    <definedName name="XRefPaste215Row" localSheetId="4" hidden="1">#REF!</definedName>
    <definedName name="XRefPaste215Row" localSheetId="0" hidden="1">#REF!</definedName>
    <definedName name="XRefPaste215Row" hidden="1">#REF!</definedName>
    <definedName name="XRefPaste216" localSheetId="4" hidden="1">#REF!</definedName>
    <definedName name="XRefPaste216" localSheetId="0" hidden="1">#REF!</definedName>
    <definedName name="XRefPaste216" hidden="1">#REF!</definedName>
    <definedName name="XRefPaste216Row" localSheetId="4" hidden="1">#REF!</definedName>
    <definedName name="XRefPaste216Row" localSheetId="0" hidden="1">#REF!</definedName>
    <definedName name="XRefPaste216Row" hidden="1">#REF!</definedName>
    <definedName name="XRefPaste217" localSheetId="4" hidden="1">#REF!</definedName>
    <definedName name="XRefPaste217" localSheetId="0" hidden="1">#REF!</definedName>
    <definedName name="XRefPaste217" hidden="1">#REF!</definedName>
    <definedName name="XRefPaste217Row" localSheetId="4" hidden="1">#REF!</definedName>
    <definedName name="XRefPaste217Row" localSheetId="0" hidden="1">#REF!</definedName>
    <definedName name="XRefPaste217Row" hidden="1">#REF!</definedName>
    <definedName name="XRefPaste218" localSheetId="4" hidden="1">#REF!</definedName>
    <definedName name="XRefPaste218" localSheetId="0" hidden="1">#REF!</definedName>
    <definedName name="XRefPaste218" hidden="1">#REF!</definedName>
    <definedName name="XRefPaste218Row" localSheetId="4" hidden="1">#REF!</definedName>
    <definedName name="XRefPaste218Row" localSheetId="0" hidden="1">#REF!</definedName>
    <definedName name="XRefPaste218Row" hidden="1">#REF!</definedName>
    <definedName name="XRefPaste219" localSheetId="4" hidden="1">#REF!</definedName>
    <definedName name="XRefPaste219" localSheetId="0" hidden="1">#REF!</definedName>
    <definedName name="XRefPaste219" hidden="1">#REF!</definedName>
    <definedName name="XRefPaste219Row" localSheetId="4" hidden="1">#REF!</definedName>
    <definedName name="XRefPaste219Row" localSheetId="0" hidden="1">#REF!</definedName>
    <definedName name="XRefPaste219Row" hidden="1">#REF!</definedName>
    <definedName name="XRefPaste21Row" localSheetId="4" hidden="1">[34]XREF!#REF!</definedName>
    <definedName name="XRefPaste21Row" localSheetId="0" hidden="1">[34]XREF!#REF!</definedName>
    <definedName name="XRefPaste21Row" hidden="1">[35]XREF!#REF!</definedName>
    <definedName name="XRefPaste22" localSheetId="4" hidden="1">'[32]PAJE,PRJE'!#REF!</definedName>
    <definedName name="XRefPaste22" localSheetId="0" hidden="1">'[32]PAJE,PRJE'!#REF!</definedName>
    <definedName name="XRefPaste22" hidden="1">'[33]PAJE,PRJE'!#REF!</definedName>
    <definedName name="XRefPaste220" localSheetId="4" hidden="1">#REF!</definedName>
    <definedName name="XRefPaste220" localSheetId="0" hidden="1">#REF!</definedName>
    <definedName name="XRefPaste220" hidden="1">#REF!</definedName>
    <definedName name="XRefPaste220Row" localSheetId="4" hidden="1">#REF!</definedName>
    <definedName name="XRefPaste220Row" localSheetId="0" hidden="1">#REF!</definedName>
    <definedName name="XRefPaste220Row" hidden="1">#REF!</definedName>
    <definedName name="XRefPaste221" localSheetId="4" hidden="1">#REF!</definedName>
    <definedName name="XRefPaste221" localSheetId="0" hidden="1">#REF!</definedName>
    <definedName name="XRefPaste221" hidden="1">#REF!</definedName>
    <definedName name="XRefPaste221Row" localSheetId="4" hidden="1">#REF!</definedName>
    <definedName name="XRefPaste221Row" localSheetId="0" hidden="1">#REF!</definedName>
    <definedName name="XRefPaste221Row" hidden="1">#REF!</definedName>
    <definedName name="XRefPaste222" localSheetId="4" hidden="1">#REF!</definedName>
    <definedName name="XRefPaste222" localSheetId="0" hidden="1">#REF!</definedName>
    <definedName name="XRefPaste222" hidden="1">#REF!</definedName>
    <definedName name="XRefPaste222Row" localSheetId="4" hidden="1">#REF!</definedName>
    <definedName name="XRefPaste222Row" localSheetId="0" hidden="1">#REF!</definedName>
    <definedName name="XRefPaste222Row" hidden="1">#REF!</definedName>
    <definedName name="XRefPaste223" localSheetId="4" hidden="1">#REF!</definedName>
    <definedName name="XRefPaste223" localSheetId="0" hidden="1">#REF!</definedName>
    <definedName name="XRefPaste223" hidden="1">#REF!</definedName>
    <definedName name="XRefPaste223Row" localSheetId="4" hidden="1">#REF!</definedName>
    <definedName name="XRefPaste223Row" localSheetId="0" hidden="1">#REF!</definedName>
    <definedName name="XRefPaste223Row" hidden="1">#REF!</definedName>
    <definedName name="XRefPaste224" localSheetId="4" hidden="1">#REF!</definedName>
    <definedName name="XRefPaste224" localSheetId="0" hidden="1">#REF!</definedName>
    <definedName name="XRefPaste224" hidden="1">#REF!</definedName>
    <definedName name="XRefPaste224Row" localSheetId="4" hidden="1">#REF!</definedName>
    <definedName name="XRefPaste224Row" localSheetId="0" hidden="1">#REF!</definedName>
    <definedName name="XRefPaste224Row" hidden="1">#REF!</definedName>
    <definedName name="XRefPaste225" localSheetId="4" hidden="1">#REF!</definedName>
    <definedName name="XRefPaste225" localSheetId="0" hidden="1">#REF!</definedName>
    <definedName name="XRefPaste225" hidden="1">#REF!</definedName>
    <definedName name="XRefPaste225Row" localSheetId="4" hidden="1">#REF!</definedName>
    <definedName name="XRefPaste225Row" localSheetId="0" hidden="1">#REF!</definedName>
    <definedName name="XRefPaste225Row" hidden="1">#REF!</definedName>
    <definedName name="XRefPaste226" localSheetId="4" hidden="1">#REF!</definedName>
    <definedName name="XRefPaste226" localSheetId="0" hidden="1">#REF!</definedName>
    <definedName name="XRefPaste226" hidden="1">#REF!</definedName>
    <definedName name="XRefPaste226Row" localSheetId="4" hidden="1">#REF!</definedName>
    <definedName name="XRefPaste226Row" localSheetId="0" hidden="1">#REF!</definedName>
    <definedName name="XRefPaste226Row" hidden="1">#REF!</definedName>
    <definedName name="XRefPaste227" localSheetId="4" hidden="1">#REF!</definedName>
    <definedName name="XRefPaste227" localSheetId="0" hidden="1">#REF!</definedName>
    <definedName name="XRefPaste227" hidden="1">#REF!</definedName>
    <definedName name="XRefPaste227Row" localSheetId="4" hidden="1">#REF!</definedName>
    <definedName name="XRefPaste227Row" localSheetId="0" hidden="1">#REF!</definedName>
    <definedName name="XRefPaste227Row" hidden="1">#REF!</definedName>
    <definedName name="XRefPaste228" localSheetId="4" hidden="1">#REF!</definedName>
    <definedName name="XRefPaste228" localSheetId="0" hidden="1">#REF!</definedName>
    <definedName name="XRefPaste228" hidden="1">#REF!</definedName>
    <definedName name="XRefPaste228Row" localSheetId="4" hidden="1">#REF!</definedName>
    <definedName name="XRefPaste228Row" localSheetId="0" hidden="1">#REF!</definedName>
    <definedName name="XRefPaste228Row" hidden="1">#REF!</definedName>
    <definedName name="XRefPaste229" localSheetId="4" hidden="1">#REF!</definedName>
    <definedName name="XRefPaste229" localSheetId="0" hidden="1">#REF!</definedName>
    <definedName name="XRefPaste229" hidden="1">#REF!</definedName>
    <definedName name="XRefPaste229Row" localSheetId="4" hidden="1">#REF!</definedName>
    <definedName name="XRefPaste229Row" localSheetId="0" hidden="1">#REF!</definedName>
    <definedName name="XRefPaste229Row" hidden="1">#REF!</definedName>
    <definedName name="XRefPaste22Row" localSheetId="4" hidden="1">[34]XREF!#REF!</definedName>
    <definedName name="XRefPaste22Row" localSheetId="0" hidden="1">[34]XREF!#REF!</definedName>
    <definedName name="XRefPaste22Row" hidden="1">[35]XREF!#REF!</definedName>
    <definedName name="XRefPaste23" localSheetId="4" hidden="1">'[32]PAJE,PRJE'!#REF!</definedName>
    <definedName name="XRefPaste23" localSheetId="0" hidden="1">'[32]PAJE,PRJE'!#REF!</definedName>
    <definedName name="XRefPaste23" hidden="1">'[33]PAJE,PRJE'!#REF!</definedName>
    <definedName name="XRefPaste230" localSheetId="4" hidden="1">#REF!</definedName>
    <definedName name="XRefPaste230" localSheetId="0" hidden="1">#REF!</definedName>
    <definedName name="XRefPaste230" hidden="1">#REF!</definedName>
    <definedName name="XRefPaste230Row" localSheetId="4" hidden="1">#REF!</definedName>
    <definedName name="XRefPaste230Row" localSheetId="0" hidden="1">#REF!</definedName>
    <definedName name="XRefPaste230Row" hidden="1">#REF!</definedName>
    <definedName name="XRefPaste231" localSheetId="4" hidden="1">#REF!</definedName>
    <definedName name="XRefPaste231" localSheetId="0" hidden="1">#REF!</definedName>
    <definedName name="XRefPaste231" hidden="1">#REF!</definedName>
    <definedName name="XRefPaste231Row" localSheetId="4" hidden="1">#REF!</definedName>
    <definedName name="XRefPaste231Row" localSheetId="0" hidden="1">#REF!</definedName>
    <definedName name="XRefPaste231Row" hidden="1">#REF!</definedName>
    <definedName name="XRefPaste232" localSheetId="4" hidden="1">#REF!</definedName>
    <definedName name="XRefPaste232" localSheetId="0" hidden="1">#REF!</definedName>
    <definedName name="XRefPaste232" hidden="1">#REF!</definedName>
    <definedName name="XRefPaste232Row" localSheetId="4" hidden="1">#REF!</definedName>
    <definedName name="XRefPaste232Row" localSheetId="0" hidden="1">#REF!</definedName>
    <definedName name="XRefPaste232Row" hidden="1">#REF!</definedName>
    <definedName name="XRefPaste235" localSheetId="4" hidden="1">[32]WTB!#REF!</definedName>
    <definedName name="XRefPaste235" localSheetId="0" hidden="1">[32]WTB!#REF!</definedName>
    <definedName name="XRefPaste235" hidden="1">[33]WTB!#REF!</definedName>
    <definedName name="XRefPaste23Row" localSheetId="4" hidden="1">[34]XREF!#REF!</definedName>
    <definedName name="XRefPaste23Row" localSheetId="0" hidden="1">[34]XREF!#REF!</definedName>
    <definedName name="XRefPaste23Row" hidden="1">[35]XREF!#REF!</definedName>
    <definedName name="XRefPaste24" localSheetId="4" hidden="1">#REF!</definedName>
    <definedName name="XRefPaste24" localSheetId="0" hidden="1">#REF!</definedName>
    <definedName name="XRefPaste24" hidden="1">#REF!</definedName>
    <definedName name="XRefPaste241Row" localSheetId="4" hidden="1">[32]XREF!#REF!</definedName>
    <definedName name="XRefPaste241Row" localSheetId="0" hidden="1">[32]XREF!#REF!</definedName>
    <definedName name="XRefPaste241Row" hidden="1">[33]XREF!#REF!</definedName>
    <definedName name="XRefPaste24Row" localSheetId="4" hidden="1">[34]XREF!#REF!</definedName>
    <definedName name="XRefPaste24Row" localSheetId="0" hidden="1">[34]XREF!#REF!</definedName>
    <definedName name="XRefPaste24Row" hidden="1">[35]XREF!#REF!</definedName>
    <definedName name="XRefPaste25" localSheetId="4" hidden="1">#REF!</definedName>
    <definedName name="XRefPaste25" localSheetId="0" hidden="1">#REF!</definedName>
    <definedName name="XRefPaste25" hidden="1">#REF!</definedName>
    <definedName name="XRefPaste25Row" localSheetId="4" hidden="1">[34]XREF!#REF!</definedName>
    <definedName name="XRefPaste25Row" localSheetId="0" hidden="1">[34]XREF!#REF!</definedName>
    <definedName name="XRefPaste25Row" hidden="1">[35]XREF!#REF!</definedName>
    <definedName name="XRefPaste26" localSheetId="4" hidden="1">#REF!</definedName>
    <definedName name="XRefPaste26" localSheetId="0" hidden="1">#REF!</definedName>
    <definedName name="XRefPaste26" hidden="1">#REF!</definedName>
    <definedName name="XRefPaste26Row" localSheetId="4" hidden="1">[34]XREF!#REF!</definedName>
    <definedName name="XRefPaste26Row" localSheetId="0" hidden="1">[34]XREF!#REF!</definedName>
    <definedName name="XRefPaste26Row" hidden="1">[35]XREF!#REF!</definedName>
    <definedName name="XRefPaste27" localSheetId="4" hidden="1">'[32]PAJE,PRJE'!#REF!</definedName>
    <definedName name="XRefPaste27" localSheetId="0" hidden="1">'[32]PAJE,PRJE'!#REF!</definedName>
    <definedName name="XRefPaste27" hidden="1">'[33]PAJE,PRJE'!#REF!</definedName>
    <definedName name="XRefPaste27Row" localSheetId="4" hidden="1">[34]XREF!#REF!</definedName>
    <definedName name="XRefPaste27Row" localSheetId="0" hidden="1">[34]XREF!#REF!</definedName>
    <definedName name="XRefPaste27Row" hidden="1">[35]XREF!#REF!</definedName>
    <definedName name="XRefPaste28" localSheetId="4" hidden="1">'[32]PAJE,PRJE'!#REF!</definedName>
    <definedName name="XRefPaste28" localSheetId="0" hidden="1">'[32]PAJE,PRJE'!#REF!</definedName>
    <definedName name="XRefPaste28" hidden="1">'[33]PAJE,PRJE'!#REF!</definedName>
    <definedName name="XRefPaste28Row" localSheetId="4" hidden="1">[34]XREF!#REF!</definedName>
    <definedName name="XRefPaste28Row" localSheetId="0" hidden="1">[34]XREF!#REF!</definedName>
    <definedName name="XRefPaste28Row" hidden="1">[35]XREF!#REF!</definedName>
    <definedName name="XRefPaste29" localSheetId="4" hidden="1">'[32]PAJE,PRJE'!#REF!</definedName>
    <definedName name="XRefPaste29" localSheetId="0" hidden="1">'[32]PAJE,PRJE'!#REF!</definedName>
    <definedName name="XRefPaste29" hidden="1">'[33]PAJE,PRJE'!#REF!</definedName>
    <definedName name="XRefPaste29Row" localSheetId="4" hidden="1">[34]XREF!#REF!</definedName>
    <definedName name="XRefPaste29Row" localSheetId="0" hidden="1">[34]XREF!#REF!</definedName>
    <definedName name="XRefPaste29Row" hidden="1">[35]XREF!#REF!</definedName>
    <definedName name="XRefPaste2Row" localSheetId="4" hidden="1">#REF!</definedName>
    <definedName name="XRefPaste2Row" localSheetId="0" hidden="1">#REF!</definedName>
    <definedName name="XRefPaste2Row" hidden="1">#REF!</definedName>
    <definedName name="XRefPaste3" localSheetId="4" hidden="1">[26]Lead!#REF!</definedName>
    <definedName name="XRefPaste3" localSheetId="0" hidden="1">[26]Lead!#REF!</definedName>
    <definedName name="XRefPaste3" hidden="1">[27]Lead!#REF!</definedName>
    <definedName name="XRefPaste30" localSheetId="4" hidden="1">'[32]PAJE,PRJE'!#REF!</definedName>
    <definedName name="XRefPaste30" localSheetId="0" hidden="1">'[32]PAJE,PRJE'!#REF!</definedName>
    <definedName name="XRefPaste30" hidden="1">'[33]PAJE,PRJE'!#REF!</definedName>
    <definedName name="XRefPaste30Row" localSheetId="4" hidden="1">[34]XREF!#REF!</definedName>
    <definedName name="XRefPaste30Row" localSheetId="0" hidden="1">[34]XREF!#REF!</definedName>
    <definedName name="XRefPaste30Row" hidden="1">[35]XREF!#REF!</definedName>
    <definedName name="XRefPaste31" localSheetId="4" hidden="1">'[32]PAJE,PRJE'!#REF!</definedName>
    <definedName name="XRefPaste31" localSheetId="0" hidden="1">'[32]PAJE,PRJE'!#REF!</definedName>
    <definedName name="XRefPaste31" hidden="1">'[33]PAJE,PRJE'!#REF!</definedName>
    <definedName name="XRefPaste31Row" localSheetId="4" hidden="1">[34]XREF!#REF!</definedName>
    <definedName name="XRefPaste31Row" localSheetId="0" hidden="1">[34]XREF!#REF!</definedName>
    <definedName name="XRefPaste31Row" hidden="1">[35]XREF!#REF!</definedName>
    <definedName name="XRefPaste32" localSheetId="4" hidden="1">'[32]PAJE,PRJE'!#REF!</definedName>
    <definedName name="XRefPaste32" localSheetId="0" hidden="1">'[32]PAJE,PRJE'!#REF!</definedName>
    <definedName name="XRefPaste32" hidden="1">'[33]PAJE,PRJE'!#REF!</definedName>
    <definedName name="XRefPaste32Row" localSheetId="4" hidden="1">[34]XREF!#REF!</definedName>
    <definedName name="XRefPaste32Row" localSheetId="0" hidden="1">[34]XREF!#REF!</definedName>
    <definedName name="XRefPaste32Row" hidden="1">[35]XREF!#REF!</definedName>
    <definedName name="XRefPaste33" localSheetId="4" hidden="1">'[32]PAJE,PRJE'!#REF!</definedName>
    <definedName name="XRefPaste33" localSheetId="0" hidden="1">'[32]PAJE,PRJE'!#REF!</definedName>
    <definedName name="XRefPaste33" hidden="1">'[33]PAJE,PRJE'!#REF!</definedName>
    <definedName name="XRefPaste33Row" localSheetId="4" hidden="1">[34]XREF!#REF!</definedName>
    <definedName name="XRefPaste33Row" localSheetId="0" hidden="1">[34]XREF!#REF!</definedName>
    <definedName name="XRefPaste33Row" hidden="1">[35]XREF!#REF!</definedName>
    <definedName name="XRefPaste34" localSheetId="4" hidden="1">'[32]PAJE,PRJE'!#REF!</definedName>
    <definedName name="XRefPaste34" localSheetId="0" hidden="1">'[32]PAJE,PRJE'!#REF!</definedName>
    <definedName name="XRefPaste34" hidden="1">'[33]PAJE,PRJE'!#REF!</definedName>
    <definedName name="XRefPaste34Row" localSheetId="4" hidden="1">[34]XREF!#REF!</definedName>
    <definedName name="XRefPaste34Row" localSheetId="0" hidden="1">[34]XREF!#REF!</definedName>
    <definedName name="XRefPaste34Row" hidden="1">[35]XREF!#REF!</definedName>
    <definedName name="XRefPaste35" localSheetId="4" hidden="1">'[32]PAJE,PRJE'!#REF!</definedName>
    <definedName name="XRefPaste35" localSheetId="0" hidden="1">'[32]PAJE,PRJE'!#REF!</definedName>
    <definedName name="XRefPaste35" hidden="1">'[33]PAJE,PRJE'!#REF!</definedName>
    <definedName name="XRefPaste35Row" localSheetId="4" hidden="1">[34]XREF!#REF!</definedName>
    <definedName name="XRefPaste35Row" localSheetId="0" hidden="1">[34]XREF!#REF!</definedName>
    <definedName name="XRefPaste35Row" hidden="1">[35]XREF!#REF!</definedName>
    <definedName name="XRefPaste36" localSheetId="4" hidden="1">'[32]PAJE,PRJE'!#REF!</definedName>
    <definedName name="XRefPaste36" localSheetId="0" hidden="1">'[32]PAJE,PRJE'!#REF!</definedName>
    <definedName name="XRefPaste36" hidden="1">'[33]PAJE,PRJE'!#REF!</definedName>
    <definedName name="XRefPaste36Row" localSheetId="4" hidden="1">[34]XREF!#REF!</definedName>
    <definedName name="XRefPaste36Row" localSheetId="0" hidden="1">[34]XREF!#REF!</definedName>
    <definedName name="XRefPaste36Row" hidden="1">[35]XREF!#REF!</definedName>
    <definedName name="XRefPaste37" localSheetId="4" hidden="1">'[32]PAJE,PRJE'!#REF!</definedName>
    <definedName name="XRefPaste37" localSheetId="0" hidden="1">'[32]PAJE,PRJE'!#REF!</definedName>
    <definedName name="XRefPaste37" hidden="1">'[33]PAJE,PRJE'!#REF!</definedName>
    <definedName name="XRefPaste37Row" localSheetId="4" hidden="1">[34]XREF!#REF!</definedName>
    <definedName name="XRefPaste37Row" localSheetId="0" hidden="1">[34]XREF!#REF!</definedName>
    <definedName name="XRefPaste37Row" hidden="1">[35]XREF!#REF!</definedName>
    <definedName name="XRefPaste38" localSheetId="4" hidden="1">'[32]PAJE,PRJE'!#REF!</definedName>
    <definedName name="XRefPaste38" localSheetId="0" hidden="1">'[32]PAJE,PRJE'!#REF!</definedName>
    <definedName name="XRefPaste38" hidden="1">'[33]PAJE,PRJE'!#REF!</definedName>
    <definedName name="XRefPaste38Row" localSheetId="4" hidden="1">[34]XREF!#REF!</definedName>
    <definedName name="XRefPaste38Row" localSheetId="0" hidden="1">[34]XREF!#REF!</definedName>
    <definedName name="XRefPaste38Row" hidden="1">[35]XREF!#REF!</definedName>
    <definedName name="XRefPaste39" localSheetId="4" hidden="1">#REF!</definedName>
    <definedName name="XRefPaste39" localSheetId="0" hidden="1">#REF!</definedName>
    <definedName name="XRefPaste39" hidden="1">#REF!</definedName>
    <definedName name="XRefPaste39Row" localSheetId="4" hidden="1">[34]XREF!#REF!</definedName>
    <definedName name="XRefPaste39Row" localSheetId="0" hidden="1">[34]XREF!#REF!</definedName>
    <definedName name="XRefPaste39Row" hidden="1">[35]XREF!#REF!</definedName>
    <definedName name="XRefPaste3Row" localSheetId="4" hidden="1">#REF!</definedName>
    <definedName name="XRefPaste3Row" localSheetId="0" hidden="1">#REF!</definedName>
    <definedName name="XRefPaste3Row" hidden="1">#REF!</definedName>
    <definedName name="XRefPaste4" localSheetId="4" hidden="1">[26]Lead!#REF!</definedName>
    <definedName name="XRefPaste4" localSheetId="0" hidden="1">[26]Lead!#REF!</definedName>
    <definedName name="XRefPaste4" hidden="1">[27]Lead!#REF!</definedName>
    <definedName name="XRefPaste40" localSheetId="4" hidden="1">#REF!</definedName>
    <definedName name="XRefPaste40" localSheetId="0" hidden="1">#REF!</definedName>
    <definedName name="XRefPaste40" hidden="1">#REF!</definedName>
    <definedName name="XRefPaste40Row" localSheetId="4" hidden="1">[34]XREF!#REF!</definedName>
    <definedName name="XRefPaste40Row" localSheetId="0" hidden="1">[34]XREF!#REF!</definedName>
    <definedName name="XRefPaste40Row" hidden="1">[35]XREF!#REF!</definedName>
    <definedName name="XRefPaste41" localSheetId="4" hidden="1">'[32]PAJE,PRJE'!#REF!</definedName>
    <definedName name="XRefPaste41" localSheetId="0" hidden="1">'[32]PAJE,PRJE'!#REF!</definedName>
    <definedName name="XRefPaste41" hidden="1">'[33]PAJE,PRJE'!#REF!</definedName>
    <definedName name="XRefPaste42" localSheetId="4" hidden="1">'[32]PAJE,PRJE'!#REF!</definedName>
    <definedName name="XRefPaste42" localSheetId="0" hidden="1">'[32]PAJE,PRJE'!#REF!</definedName>
    <definedName name="XRefPaste42" hidden="1">'[33]PAJE,PRJE'!#REF!</definedName>
    <definedName name="XRefPaste43" localSheetId="4" hidden="1">'[32]PAJE,PRJE'!#REF!</definedName>
    <definedName name="XRefPaste43" localSheetId="0" hidden="1">'[32]PAJE,PRJE'!#REF!</definedName>
    <definedName name="XRefPaste43" hidden="1">'[33]PAJE,PRJE'!#REF!</definedName>
    <definedName name="XRefPaste44" localSheetId="4" hidden="1">'[32]PAJE,PRJE'!#REF!</definedName>
    <definedName name="XRefPaste44" localSheetId="0" hidden="1">'[32]PAJE,PRJE'!#REF!</definedName>
    <definedName name="XRefPaste44" hidden="1">'[33]PAJE,PRJE'!#REF!</definedName>
    <definedName name="XRefPaste45" localSheetId="4" hidden="1">'[32]PAJE,PRJE'!#REF!</definedName>
    <definedName name="XRefPaste45" localSheetId="0" hidden="1">'[32]PAJE,PRJE'!#REF!</definedName>
    <definedName name="XRefPaste45" hidden="1">'[33]PAJE,PRJE'!#REF!</definedName>
    <definedName name="XRefPaste46" localSheetId="4" hidden="1">'[32]PAJE,PRJE'!#REF!</definedName>
    <definedName name="XRefPaste46" localSheetId="0" hidden="1">'[32]PAJE,PRJE'!#REF!</definedName>
    <definedName name="XRefPaste46" hidden="1">'[33]PAJE,PRJE'!#REF!</definedName>
    <definedName name="XRefPaste47" localSheetId="4" hidden="1">#REF!</definedName>
    <definedName name="XRefPaste47" localSheetId="0" hidden="1">#REF!</definedName>
    <definedName name="XRefPaste47" hidden="1">#REF!</definedName>
    <definedName name="XRefPaste48" localSheetId="4" hidden="1">#REF!</definedName>
    <definedName name="XRefPaste48" localSheetId="0" hidden="1">#REF!</definedName>
    <definedName name="XRefPaste48" hidden="1">#REF!</definedName>
    <definedName name="XRefPaste49" localSheetId="4" hidden="1">'[36]유선방송설비 (2)'!$H$316</definedName>
    <definedName name="XRefPaste49" localSheetId="0" hidden="1">'[36]유선방송설비 (2)'!$H$316</definedName>
    <definedName name="XRefPaste49" hidden="1">'[37]유선방송설비 (2)'!$H$316</definedName>
    <definedName name="XRefPaste4Row" localSheetId="4" hidden="1">#REF!</definedName>
    <definedName name="XRefPaste4Row" localSheetId="0" hidden="1">#REF!</definedName>
    <definedName name="XRefPaste4Row" hidden="1">#REF!</definedName>
    <definedName name="XRefPaste5" localSheetId="4" hidden="1">[26]Lead!#REF!</definedName>
    <definedName name="XRefPaste5" localSheetId="0" hidden="1">[26]Lead!#REF!</definedName>
    <definedName name="XRefPaste5" hidden="1">[27]Lead!#REF!</definedName>
    <definedName name="XRefPaste50" localSheetId="4" hidden="1">'[36]차량운반구 (2)'!$H$55</definedName>
    <definedName name="XRefPaste50" localSheetId="0" hidden="1">'[36]차량운반구 (2)'!$H$55</definedName>
    <definedName name="XRefPaste50" hidden="1">'[37]차량운반구 (2)'!$H$55</definedName>
    <definedName name="XRefPaste51" localSheetId="4" hidden="1">'[36]전송선로설비 (2)'!$H$21</definedName>
    <definedName name="XRefPaste51" localSheetId="0" hidden="1">'[36]전송선로설비 (2)'!$H$21</definedName>
    <definedName name="XRefPaste51" hidden="1">'[37]전송선로설비 (2)'!$H$21</definedName>
    <definedName name="XRefPaste52" localSheetId="4" hidden="1">'[36]집기비품 (2)'!$H$94</definedName>
    <definedName name="XRefPaste52" localSheetId="0" hidden="1">'[36]집기비품 (2)'!$H$94</definedName>
    <definedName name="XRefPaste52" hidden="1">'[37]집기비품 (2)'!$H$94</definedName>
    <definedName name="XRefPaste53" localSheetId="4" hidden="1">'[36]공구기구 (2)'!$H$7</definedName>
    <definedName name="XRefPaste53" localSheetId="0" hidden="1">'[36]공구기구 (2)'!$H$7</definedName>
    <definedName name="XRefPaste53" hidden="1">'[37]공구기구 (2)'!$H$7</definedName>
    <definedName name="XRefPaste54" localSheetId="4" hidden="1">#REF!</definedName>
    <definedName name="XRefPaste54" localSheetId="0" hidden="1">#REF!</definedName>
    <definedName name="XRefPaste54" hidden="1">#REF!</definedName>
    <definedName name="XRefPaste55" localSheetId="4" hidden="1">'[36]구축물 (2)'!$L$12</definedName>
    <definedName name="XRefPaste55" localSheetId="0" hidden="1">'[36]구축물 (2)'!$L$12</definedName>
    <definedName name="XRefPaste55" hidden="1">'[37]구축물 (2)'!$L$12</definedName>
    <definedName name="XRefPaste56" localSheetId="4" hidden="1">#REF!</definedName>
    <definedName name="XRefPaste56" localSheetId="0" hidden="1">#REF!</definedName>
    <definedName name="XRefPaste56" hidden="1">#REF!</definedName>
    <definedName name="XRefPaste58" localSheetId="4" hidden="1">#REF!</definedName>
    <definedName name="XRefPaste58" localSheetId="0" hidden="1">#REF!</definedName>
    <definedName name="XRefPaste58" hidden="1">#REF!</definedName>
    <definedName name="XRefPaste59" localSheetId="4" hidden="1">'[36]전송선로설비 (2)'!$N$44</definedName>
    <definedName name="XRefPaste59" localSheetId="0" hidden="1">'[36]전송선로설비 (2)'!$N$44</definedName>
    <definedName name="XRefPaste59" hidden="1">'[37]전송선로설비 (2)'!$N$44</definedName>
    <definedName name="XRefPaste5Row" localSheetId="4" hidden="1">#REF!</definedName>
    <definedName name="XRefPaste5Row" localSheetId="0" hidden="1">#REF!</definedName>
    <definedName name="XRefPaste5Row" hidden="1">#REF!</definedName>
    <definedName name="XRefPaste6" localSheetId="4" hidden="1">[26]Lead!#REF!</definedName>
    <definedName name="XRefPaste6" localSheetId="0" hidden="1">[26]Lead!#REF!</definedName>
    <definedName name="XRefPaste6" hidden="1">[27]Lead!#REF!</definedName>
    <definedName name="XRefPaste60" localSheetId="4" hidden="1">#REF!</definedName>
    <definedName name="XRefPaste60" localSheetId="0" hidden="1">#REF!</definedName>
    <definedName name="XRefPaste60" hidden="1">#REF!</definedName>
    <definedName name="XRefPaste61" localSheetId="4" hidden="1">#REF!</definedName>
    <definedName name="XRefPaste61" localSheetId="0" hidden="1">#REF!</definedName>
    <definedName name="XRefPaste61" hidden="1">#REF!</definedName>
    <definedName name="XRefPaste62" localSheetId="4" hidden="1">#REF!</definedName>
    <definedName name="XRefPaste62" localSheetId="0" hidden="1">#REF!</definedName>
    <definedName name="XRefPaste62" hidden="1">#REF!</definedName>
    <definedName name="XRefPaste64" localSheetId="4" hidden="1">#REF!</definedName>
    <definedName name="XRefPaste64" localSheetId="0" hidden="1">#REF!</definedName>
    <definedName name="XRefPaste64" hidden="1">#REF!</definedName>
    <definedName name="XRefPaste65" localSheetId="4" hidden="1">#REF!</definedName>
    <definedName name="XRefPaste65" localSheetId="0" hidden="1">#REF!</definedName>
    <definedName name="XRefPaste65" hidden="1">#REF!</definedName>
    <definedName name="XRefPaste66" localSheetId="4" hidden="1">'[32]PAJE,PRJE'!#REF!</definedName>
    <definedName name="XRefPaste66" localSheetId="0" hidden="1">'[32]PAJE,PRJE'!#REF!</definedName>
    <definedName name="XRefPaste66" hidden="1">'[33]PAJE,PRJE'!#REF!</definedName>
    <definedName name="XRefPaste68" localSheetId="4" hidden="1">'[32]PAJE,PRJE'!#REF!</definedName>
    <definedName name="XRefPaste68" localSheetId="0" hidden="1">'[32]PAJE,PRJE'!#REF!</definedName>
    <definedName name="XRefPaste68" hidden="1">'[33]PAJE,PRJE'!#REF!</definedName>
    <definedName name="XRefPaste69" localSheetId="4" hidden="1">'[32]PAJE,PRJE'!#REF!</definedName>
    <definedName name="XRefPaste69" localSheetId="0" hidden="1">'[32]PAJE,PRJE'!#REF!</definedName>
    <definedName name="XRefPaste69" hidden="1">'[33]PAJE,PRJE'!#REF!</definedName>
    <definedName name="XRefPaste6Row" localSheetId="4" hidden="1">#REF!</definedName>
    <definedName name="XRefPaste6Row" localSheetId="0" hidden="1">#REF!</definedName>
    <definedName name="XRefPaste6Row" hidden="1">#REF!</definedName>
    <definedName name="XRefPaste7" localSheetId="4" hidden="1">[26]Lead!#REF!</definedName>
    <definedName name="XRefPaste7" localSheetId="0" hidden="1">[26]Lead!#REF!</definedName>
    <definedName name="XRefPaste7" hidden="1">[27]Lead!#REF!</definedName>
    <definedName name="XRefPaste70" localSheetId="4" hidden="1">'[32]PAJE,PRJE'!#REF!</definedName>
    <definedName name="XRefPaste70" localSheetId="0" hidden="1">'[32]PAJE,PRJE'!#REF!</definedName>
    <definedName name="XRefPaste70" hidden="1">'[33]PAJE,PRJE'!#REF!</definedName>
    <definedName name="XRefPaste71" localSheetId="4" hidden="1">'[32]PAJE,PRJE'!#REF!</definedName>
    <definedName name="XRefPaste71" localSheetId="0" hidden="1">'[32]PAJE,PRJE'!#REF!</definedName>
    <definedName name="XRefPaste71" hidden="1">'[33]PAJE,PRJE'!#REF!</definedName>
    <definedName name="XRefPaste72" localSheetId="4" hidden="1">'[36]건물 (2)'!$Z$7</definedName>
    <definedName name="XRefPaste72" localSheetId="0" hidden="1">'[36]건물 (2)'!$Z$7</definedName>
    <definedName name="XRefPaste72" hidden="1">'[37]건물 (2)'!$Z$7</definedName>
    <definedName name="XRefPaste73" localSheetId="4" hidden="1">'[36]건물 (2)'!$X$7</definedName>
    <definedName name="XRefPaste73" localSheetId="0" hidden="1">'[36]건물 (2)'!$X$7</definedName>
    <definedName name="XRefPaste73" hidden="1">'[37]건물 (2)'!$X$7</definedName>
    <definedName name="XRefPaste74" localSheetId="4" hidden="1">#REF!</definedName>
    <definedName name="XRefPaste74" localSheetId="0" hidden="1">#REF!</definedName>
    <definedName name="XRefPaste74" hidden="1">#REF!</definedName>
    <definedName name="XRefPaste75" localSheetId="4" hidden="1">'[36]구축물 (2)'!$R$12</definedName>
    <definedName name="XRefPaste75" localSheetId="0" hidden="1">'[36]구축물 (2)'!$R$12</definedName>
    <definedName name="XRefPaste75" hidden="1">'[37]구축물 (2)'!$R$12</definedName>
    <definedName name="XRefPaste76" localSheetId="4" hidden="1">#REF!</definedName>
    <definedName name="XRefPaste76" localSheetId="0" hidden="1">#REF!</definedName>
    <definedName name="XRefPaste76" hidden="1">#REF!</definedName>
    <definedName name="XRefPaste77" localSheetId="4" hidden="1">#REF!</definedName>
    <definedName name="XRefPaste77" localSheetId="0" hidden="1">#REF!</definedName>
    <definedName name="XRefPaste77" hidden="1">#REF!</definedName>
    <definedName name="XRefPaste78" localSheetId="4" hidden="1">#REF!</definedName>
    <definedName name="XRefPaste78" localSheetId="0" hidden="1">#REF!</definedName>
    <definedName name="XRefPaste78" hidden="1">#REF!</definedName>
    <definedName name="XRefPaste79" localSheetId="4" hidden="1">'[36]차량운반구 (2)'!$Y$55</definedName>
    <definedName name="XRefPaste79" localSheetId="0" hidden="1">'[36]차량운반구 (2)'!$Y$55</definedName>
    <definedName name="XRefPaste79" hidden="1">'[37]차량운반구 (2)'!$Y$55</definedName>
    <definedName name="XRefPaste7Row" localSheetId="4" hidden="1">#REF!</definedName>
    <definedName name="XRefPaste7Row" localSheetId="0" hidden="1">#REF!</definedName>
    <definedName name="XRefPaste7Row" hidden="1">#REF!</definedName>
    <definedName name="XRefPaste8" localSheetId="4" hidden="1">[26]Lead!#REF!</definedName>
    <definedName name="XRefPaste8" localSheetId="0" hidden="1">[26]Lead!#REF!</definedName>
    <definedName name="XRefPaste8" hidden="1">[27]Lead!#REF!</definedName>
    <definedName name="XRefPaste80" localSheetId="4" hidden="1">#REF!</definedName>
    <definedName name="XRefPaste80" localSheetId="0" hidden="1">#REF!</definedName>
    <definedName name="XRefPaste80" hidden="1">#REF!</definedName>
    <definedName name="XRefPaste81" localSheetId="4" hidden="1">'[36]차량운반구 (2)'!$U$55</definedName>
    <definedName name="XRefPaste81" localSheetId="0" hidden="1">'[36]차량운반구 (2)'!$U$55</definedName>
    <definedName name="XRefPaste81" hidden="1">'[37]차량운반구 (2)'!$U$55</definedName>
    <definedName name="XRefPaste82" localSheetId="4" hidden="1">'[36]전송선로설비 (2)'!$Y$21</definedName>
    <definedName name="XRefPaste82" localSheetId="0" hidden="1">'[36]전송선로설비 (2)'!$Y$21</definedName>
    <definedName name="XRefPaste82" hidden="1">'[37]전송선로설비 (2)'!$Y$21</definedName>
    <definedName name="XRefPaste83" localSheetId="4" hidden="1">#REF!</definedName>
    <definedName name="XRefPaste83" localSheetId="0" hidden="1">#REF!</definedName>
    <definedName name="XRefPaste83" hidden="1">#REF!</definedName>
    <definedName name="XRefPaste84" localSheetId="4" hidden="1">'[36]전송선로설비 (2)'!$U$21</definedName>
    <definedName name="XRefPaste84" localSheetId="0" hidden="1">'[36]전송선로설비 (2)'!$U$21</definedName>
    <definedName name="XRefPaste84" hidden="1">'[37]전송선로설비 (2)'!$U$21</definedName>
    <definedName name="XRefPaste85" localSheetId="4" hidden="1">'[36]컨버터 (2)'!$R$8</definedName>
    <definedName name="XRefPaste85" localSheetId="0" hidden="1">'[36]컨버터 (2)'!$R$8</definedName>
    <definedName name="XRefPaste85" hidden="1">'[37]컨버터 (2)'!$R$8</definedName>
    <definedName name="XRefPaste86" localSheetId="4" hidden="1">'[36]집기비품 (2)'!$Y$94</definedName>
    <definedName name="XRefPaste86" localSheetId="0" hidden="1">'[36]집기비품 (2)'!$Y$94</definedName>
    <definedName name="XRefPaste86" hidden="1">'[37]집기비품 (2)'!$Y$94</definedName>
    <definedName name="XRefPaste87" localSheetId="4" hidden="1">'[36]집기비품 (2)'!$U$94</definedName>
    <definedName name="XRefPaste87" localSheetId="0" hidden="1">'[36]집기비품 (2)'!$U$94</definedName>
    <definedName name="XRefPaste87" hidden="1">'[37]집기비품 (2)'!$U$94</definedName>
    <definedName name="XRefPaste88" localSheetId="4" hidden="1">'[36]집기비품 (2)'!$W$143</definedName>
    <definedName name="XRefPaste88" localSheetId="0" hidden="1">'[36]집기비품 (2)'!$W$143</definedName>
    <definedName name="XRefPaste88" hidden="1">'[37]집기비품 (2)'!$W$143</definedName>
    <definedName name="XRefPaste89" localSheetId="4" hidden="1">'[36]공구기구 (2)'!$W$7</definedName>
    <definedName name="XRefPaste89" localSheetId="0" hidden="1">'[36]공구기구 (2)'!$W$7</definedName>
    <definedName name="XRefPaste89" hidden="1">'[37]공구기구 (2)'!$W$7</definedName>
    <definedName name="XRefPaste8Row" localSheetId="4" hidden="1">#REF!</definedName>
    <definedName name="XRefPaste8Row" localSheetId="0" hidden="1">#REF!</definedName>
    <definedName name="XRefPaste8Row" hidden="1">#REF!</definedName>
    <definedName name="XRefPaste9" localSheetId="4" hidden="1">'[32]PAJE,PRJE'!#REF!</definedName>
    <definedName name="XRefPaste9" localSheetId="0" hidden="1">'[32]PAJE,PRJE'!#REF!</definedName>
    <definedName name="XRefPaste9" hidden="1">'[33]PAJE,PRJE'!#REF!</definedName>
    <definedName name="XRefPaste90" localSheetId="4" hidden="1">'[36]공구기구 (2)'!$S$7</definedName>
    <definedName name="XRefPaste90" localSheetId="0" hidden="1">'[36]공구기구 (2)'!$S$7</definedName>
    <definedName name="XRefPaste90" hidden="1">'[37]공구기구 (2)'!$S$7</definedName>
    <definedName name="XRefPaste91" localSheetId="4" hidden="1">#REF!</definedName>
    <definedName name="XRefPaste91" localSheetId="0" hidden="1">#REF!</definedName>
    <definedName name="XRefPaste91" hidden="1">#REF!</definedName>
    <definedName name="XRefPasteRangeCount" hidden="1">8</definedName>
    <definedName name="가전">#REF!</definedName>
    <definedName name="감사" localSheetId="4" hidden="1">{#N/A,#N/A,FALSE,"평균임금기준퇴직금"}</definedName>
    <definedName name="감사" hidden="1">{#N/A,#N/A,FALSE,"평균임금기준퇴직금"}</definedName>
    <definedName name="결1">[42]기본정보!$C$45</definedName>
    <definedName name="결2">[42]기본정보!$C$46</definedName>
    <definedName name="경비">#REF!</definedName>
    <definedName name="계정과목" localSheetId="4">#REF!</definedName>
    <definedName name="계정과목" localSheetId="0">#REF!</definedName>
    <definedName name="계정과목">#REF!</definedName>
    <definedName name="계정코드">[43]계정code!$A$2:$C$674</definedName>
    <definedName name="공항출고" localSheetId="4">#REF!</definedName>
    <definedName name="공항출고" localSheetId="0">#REF!</definedName>
    <definedName name="공항출고">#REF!</definedName>
    <definedName name="국가">#REF!</definedName>
    <definedName name="근속">[44]도급비정산!$E$3:$K$108</definedName>
    <definedName name="급료">#REF!</definedName>
    <definedName name="기말">[45]Ctrl!$C$5</definedName>
    <definedName name="기부금기본화면">[46]기본입력사항!#REF!</definedName>
    <definedName name="기초">[45]Ctrl!$C$4</definedName>
    <definedName name="기타" localSheetId="4" hidden="1">[47]수정시산표!#REF!</definedName>
    <definedName name="기타" localSheetId="0" hidden="1">[47]수정시산표!#REF!</definedName>
    <definedName name="기타" hidden="1">[48]수정시산표!#REF!</definedName>
    <definedName name="기타류" localSheetId="4">#REF!</definedName>
    <definedName name="기타류" localSheetId="0">#REF!</definedName>
    <definedName name="기타류">#REF!</definedName>
    <definedName name="기타출고" localSheetId="4">#REF!</definedName>
    <definedName name="기타출고" localSheetId="0">#REF!</definedName>
    <definedName name="기타출고">#REF!</definedName>
    <definedName name="기표현황" localSheetId="4">[49]공사기성!$O$18:$T$59</definedName>
    <definedName name="기표현황" localSheetId="0">[49]공사기성!$O$18:$T$59</definedName>
    <definedName name="기표현황">[50]공사기성!$O$18:$T$59</definedName>
    <definedName name="김의식" localSheetId="4">'[6]공항,제주 판매율 분석'!$D$774</definedName>
    <definedName name="김의식" localSheetId="0">'[6]공항,제주 판매율 분석'!$D$774</definedName>
    <definedName name="김의식">'[7]공항,제주 판매율 분석'!$D$774</definedName>
    <definedName name="노">[42]기본정보!$C$49</definedName>
    <definedName name="담보" localSheetId="4">[8]별제권_정리담보권!$F$5:$V$214</definedName>
    <definedName name="담보" localSheetId="0">[8]별제권_정리담보권!$F$5:$V$214</definedName>
    <definedName name="담보">[9]별제권_정리담보권!$F$5:$V$214</definedName>
    <definedName name="당기현할차상각">#REF!</definedName>
    <definedName name="대" localSheetId="4" hidden="1">{#N/A,#N/A,FALSE,"평균임금기준퇴직금"}</definedName>
    <definedName name="대" localSheetId="0" hidden="1">{#N/A,#N/A,FALSE,"평균임금기준퇴직금"}</definedName>
    <definedName name="대" hidden="1">{#N/A,#N/A,FALSE,"평균임금기준퇴직금"}</definedName>
    <definedName name="대손변동" localSheetId="4" hidden="1">{#N/A,#N/A,FALSE,"평균임금기준퇴직금"}</definedName>
    <definedName name="대손변동" localSheetId="0" hidden="1">{#N/A,#N/A,FALSE,"평균임금기준퇴직금"}</definedName>
    <definedName name="대손변동" hidden="1">{#N/A,#N/A,FALSE,"평균임금기준퇴직금"}</definedName>
    <definedName name="대차" localSheetId="4" hidden="1">{#N/A,#N/A,FALSE,"평균임금기준퇴직금"}</definedName>
    <definedName name="대차" localSheetId="0" hidden="1">{#N/A,#N/A,FALSE,"평균임금기준퇴직금"}</definedName>
    <definedName name="대차" hidden="1">{#N/A,#N/A,FALSE,"평균임금기준퇴직금"}</definedName>
    <definedName name="동서별2" localSheetId="4">[24]별제권_정리담보권1!$T$6:$T$213</definedName>
    <definedName name="동서별2" localSheetId="0">[24]별제권_정리담보권1!$T$6:$T$213</definedName>
    <definedName name="동서별2">[25]별제권_정리담보권1!$T$6:$T$213</definedName>
    <definedName name="동아재무비율" hidden="1">[51]수정시산표!#REF!</definedName>
    <definedName name="ㄹㄹㄹ">#REF!</definedName>
    <definedName name="레">[42]기본정보!$C$50</definedName>
    <definedName name="리">[42]기본정보!$C$43</definedName>
    <definedName name="리셋">#REF!</definedName>
    <definedName name="리스트">#REF!</definedName>
    <definedName name="ㅁ1" localSheetId="4">#REF!</definedName>
    <definedName name="ㅁ1" localSheetId="0">#REF!</definedName>
    <definedName name="ㅁ1">#REF!</definedName>
    <definedName name="ㅁㅁ" localSheetId="4">[52]확인서!$G$10</definedName>
    <definedName name="ㅁㅁ" localSheetId="0">[52]확인서!$G$10</definedName>
    <definedName name="ㅁㅁ">[53]확인서!$G$10</definedName>
    <definedName name="만기보장수익율" localSheetId="4">#REF!</definedName>
    <definedName name="만기보장수익율" localSheetId="0">#REF!</definedName>
    <definedName name="만기보장수익율">#REF!</definedName>
    <definedName name="매출">#REF!</definedName>
    <definedName name="무형자산" localSheetId="4" hidden="1">{#N/A,#N/A,FALSE,"평균임금기준퇴직금"}</definedName>
    <definedName name="무형자산" hidden="1">{#N/A,#N/A,FALSE,"평균임금기준퇴직금"}</definedName>
    <definedName name="문구류" localSheetId="4">#REF!</definedName>
    <definedName name="문구류" localSheetId="0">#REF!</definedName>
    <definedName name="문구류">#REF!</definedName>
    <definedName name="ㅂㅂ" localSheetId="4">[54]별제권_정리담보권1!$O$6:$O$213</definedName>
    <definedName name="ㅂㅂ" localSheetId="0">[54]별제권_정리담보권1!$O$6:$O$213</definedName>
    <definedName name="ㅂㅂ">[55]별제권_정리담보권1!$O$6:$O$213</definedName>
    <definedName name="ㅂㅂㅂ" localSheetId="4">[56]별제권_정리담보권1!$O$6:$O$213</definedName>
    <definedName name="ㅂㅂㅂ" localSheetId="0">[56]별제권_정리담보권1!$O$6:$O$213</definedName>
    <definedName name="ㅂㅂㅂ">[57]별제권_정리담보권1!$O$6:$O$213</definedName>
    <definedName name="바보" localSheetId="4" hidden="1">[58]수정시산표!#REF!</definedName>
    <definedName name="바보" localSheetId="0" hidden="1">[58]수정시산표!#REF!</definedName>
    <definedName name="바보" hidden="1">[59]수정시산표!#REF!</definedName>
    <definedName name="범위" localSheetId="4">#REF!</definedName>
    <definedName name="범위" localSheetId="0">#REF!</definedName>
    <definedName name="범위">#REF!</definedName>
    <definedName name="범위1" localSheetId="4">#REF!</definedName>
    <definedName name="범위1" localSheetId="0">#REF!</definedName>
    <definedName name="범위1">#REF!</definedName>
    <definedName name="보증기관" localSheetId="4">#REF!</definedName>
    <definedName name="보증기관" localSheetId="0">#REF!</definedName>
    <definedName name="보증기관">#REF!</definedName>
    <definedName name="본사POS" localSheetId="4">'[6]공항,제주 판매율 분석'!$D$880</definedName>
    <definedName name="본사POS" localSheetId="0">'[6]공항,제주 판매율 분석'!$D$880</definedName>
    <definedName name="본사POS">'[7]공항,제주 판매율 분석'!$D$880</definedName>
    <definedName name="본사손익">#REF!</definedName>
    <definedName name="부속" localSheetId="4" hidden="1">[60]수정시산표!#REF!</definedName>
    <definedName name="부속" localSheetId="0" hidden="1">[60]수정시산표!#REF!</definedName>
    <definedName name="부속" hidden="1">[61]수정시산표!#REF!</definedName>
    <definedName name="부천" localSheetId="4">'[62]POS (2)'!$D$205</definedName>
    <definedName name="부천" localSheetId="0">'[62]POS (2)'!$D$205</definedName>
    <definedName name="부천">'[63]POS (2)'!$D$205</definedName>
    <definedName name="비비비" localSheetId="4" hidden="1">[64]수정시산표!#REF!</definedName>
    <definedName name="비비비" localSheetId="0" hidden="1">[64]수정시산표!#REF!</definedName>
    <definedName name="비비비" hidden="1">[65]수정시산표!#REF!</definedName>
    <definedName name="비율0" localSheetId="4" hidden="1">'[66]경영비율 '!#REF!</definedName>
    <definedName name="비율0" localSheetId="0" hidden="1">'[66]경영비율 '!#REF!</definedName>
    <definedName name="비율0" hidden="1">'[67]경영비율 '!#REF!</definedName>
    <definedName name="비율2" localSheetId="4" hidden="1">[64]수정시산표!#REF!</definedName>
    <definedName name="비율2" localSheetId="0" hidden="1">[64]수정시산표!#REF!</definedName>
    <definedName name="비율2" hidden="1">[65]수정시산표!#REF!</definedName>
    <definedName name="사" localSheetId="4" hidden="1">'[66]경영비율 '!#REF!</definedName>
    <definedName name="사" localSheetId="0" hidden="1">'[66]경영비율 '!#REF!</definedName>
    <definedName name="사" hidden="1">'[67]경영비율 '!#REF!</definedName>
    <definedName name="사랑" localSheetId="4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사랑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상품원가">#REF!</definedName>
    <definedName name="새이름" localSheetId="4" hidden="1">[68]수정시산표!#REF!</definedName>
    <definedName name="새이름" localSheetId="0" hidden="1">[68]수정시산표!#REF!</definedName>
    <definedName name="새이름" hidden="1">[69]수정시산표!#REF!</definedName>
    <definedName name="생할용품류">#REF!</definedName>
    <definedName name="생활용품류" localSheetId="4">#REF!</definedName>
    <definedName name="생활용품류" localSheetId="0">#REF!</definedName>
    <definedName name="생활용품류">#REF!</definedName>
    <definedName name="선입선출법" localSheetId="4" hidden="1">[64]수정시산표!#REF!</definedName>
    <definedName name="선입선출법" localSheetId="0" hidden="1">[64]수정시산표!#REF!</definedName>
    <definedName name="선입선출법" hidden="1">[65]수정시산표!#REF!</definedName>
    <definedName name="세율" localSheetId="0">#REF!</definedName>
    <definedName name="세율">#REF!</definedName>
    <definedName name="손">[70]BS!$A$1:$IV$10</definedName>
    <definedName name="손익계산서">[71]BS!$A$1:$IV$10</definedName>
    <definedName name="수정1" localSheetId="4" hidden="1">#REF!</definedName>
    <definedName name="수정1" localSheetId="0" hidden="1">#REF!</definedName>
    <definedName name="수정1" hidden="1">#REF!</definedName>
    <definedName name="시산표">#REF!</definedName>
    <definedName name="식품">#REF!</definedName>
    <definedName name="식품류" localSheetId="4">#REF!</definedName>
    <definedName name="식품류" localSheetId="0">#REF!</definedName>
    <definedName name="식품류">#REF!</definedName>
    <definedName name="신부1">#REF!</definedName>
    <definedName name="신부2">#REF!</definedName>
    <definedName name="신비1">#REF!</definedName>
    <definedName name="신비2">#REF!</definedName>
    <definedName name="신수1">#REF!</definedName>
    <definedName name="신수2">#REF!</definedName>
    <definedName name="신신자">#REF!</definedName>
    <definedName name="신자">#REF!</definedName>
    <definedName name="신자1">#REF!</definedName>
    <definedName name="신자2">#REF!</definedName>
    <definedName name="ㅇㄹ" localSheetId="4" hidden="1">[72]수정시산표!#REF!</definedName>
    <definedName name="ㅇㄹ" localSheetId="0" hidden="1">[72]수정시산표!#REF!</definedName>
    <definedName name="ㅇㄹ" hidden="1">[73]수정시산표!#REF!</definedName>
    <definedName name="ㅇㅇㅇ" localSheetId="4">#REF!</definedName>
    <definedName name="ㅇㅇㅇ" localSheetId="0">#REF!</definedName>
    <definedName name="ㅇㅇㅇ">#REF!</definedName>
    <definedName name="아" localSheetId="4" hidden="1">{#N/A,#N/A,FALSE,"평균임금기준퇴직금"}</definedName>
    <definedName name="아" hidden="1">{#N/A,#N/A,FALSE,"평균임금기준퇴직금"}</definedName>
    <definedName name="아님" localSheetId="4" hidden="1">[64]수정시산표!#REF!</definedName>
    <definedName name="아님" localSheetId="0" hidden="1">[64]수정시산표!#REF!</definedName>
    <definedName name="아님" hidden="1">[65]수정시산표!#REF!</definedName>
    <definedName name="아아">#REF!</definedName>
    <definedName name="악세사리류" localSheetId="4">'[6]POS (2)'!$D$330</definedName>
    <definedName name="악세사리류" localSheetId="0">'[6]POS (2)'!$D$330</definedName>
    <definedName name="악세사리류">'[7]POS (2)'!$D$330</definedName>
    <definedName name="액세서리나섬" localSheetId="4">#REF!</definedName>
    <definedName name="액세서리나섬" localSheetId="0">#REF!</definedName>
    <definedName name="액세서리나섬">#REF!</definedName>
    <definedName name="액세서리류" localSheetId="4">#REF!</definedName>
    <definedName name="액세서리류" localSheetId="0">#REF!</definedName>
    <definedName name="액세서리류">#REF!</definedName>
    <definedName name="어음">#REF!</definedName>
    <definedName name="에누리">#REF!</definedName>
    <definedName name="연습">#REF!</definedName>
    <definedName name="영" localSheetId="4">#REF!</definedName>
    <definedName name="영" localSheetId="0">#REF!</definedName>
    <definedName name="영">#REF!</definedName>
    <definedName name="영비">#REF!</definedName>
    <definedName name="영수">#REF!</definedName>
    <definedName name="완구류" localSheetId="4">#REF!</definedName>
    <definedName name="완구류" localSheetId="0">#REF!</definedName>
    <definedName name="완구류">#REF!</definedName>
    <definedName name="완구류중원" localSheetId="4">#REF!</definedName>
    <definedName name="완구류중원" localSheetId="0">#REF!</definedName>
    <definedName name="완구류중원">#REF!</definedName>
    <definedName name="외부바코드" localSheetId="4">'[6]POS (2)'!$D$889</definedName>
    <definedName name="외부바코드" localSheetId="0">'[6]POS (2)'!$D$889</definedName>
    <definedName name="외부바코드">'[7]POS (2)'!$D$889</definedName>
    <definedName name="외상">#REF!</definedName>
    <definedName name="외화">[74]대손검토!$A$77:$E$111</definedName>
    <definedName name="원엔역거래">#REF!</definedName>
    <definedName name="원천납부8" localSheetId="4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동성현할차">#REF!</definedName>
    <definedName name="유통">#REF!</definedName>
    <definedName name="은행_data">#REF!</definedName>
    <definedName name="은행명">#REF!</definedName>
    <definedName name="의류">#REF!</definedName>
    <definedName name="의식" localSheetId="4">#REF!</definedName>
    <definedName name="의식" localSheetId="0">#REF!</definedName>
    <definedName name="의식">#REF!</definedName>
    <definedName name="이름고치기" localSheetId="4" hidden="1">{#N/A,#N/A,FALSE,"평균임금기준퇴직금"}</definedName>
    <definedName name="이름고치기" localSheetId="0" hidden="1">{#N/A,#N/A,FALSE,"평균임금기준퇴직금"}</definedName>
    <definedName name="이름고치기" hidden="1">{#N/A,#N/A,FALSE,"평균임금기준퇴직금"}</definedName>
    <definedName name="이연" localSheetId="4">{0;0;0;0;5;1;0.75;0;0;0;2;FALSE;FALSE;FALSE;FALSE;FALSE;#N/A;1;100;#N/A;#N/A;"";""}</definedName>
    <definedName name="이연">{0;0;0;0;5;1;0.75;0;0;0;2;FALSE;FALSE;FALSE;FALSE;FALSE;#N/A;1;100;#N/A;#N/A;"";""}</definedName>
    <definedName name="이연법">[75]Ctrl!$C$4</definedName>
    <definedName name="이연법인세_2" localSheetId="4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이연법인세_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이준형" localSheetId="4">[76]기계장치!$A$4:$IV$4</definedName>
    <definedName name="이준형" localSheetId="0">[76]기계장치!$A$4:$IV$4</definedName>
    <definedName name="이준형">[77]기계장치!$A$4:$IV$4</definedName>
    <definedName name="입고" localSheetId="4">#REF!</definedName>
    <definedName name="입고" localSheetId="0">#REF!</definedName>
    <definedName name="입고">#REF!</definedName>
    <definedName name="작전">[78]본사재고!$A$168:$IV$168</definedName>
    <definedName name="작전재고">[78]본사재고!$DA$1:$DA$65536</definedName>
    <definedName name="작전출고" localSheetId="4">#REF!</definedName>
    <definedName name="작전출고" localSheetId="0">#REF!</definedName>
    <definedName name="작전출고">#REF!</definedName>
    <definedName name="잡화류" localSheetId="4">#REF!</definedName>
    <definedName name="잡화류" localSheetId="0">#REF!</definedName>
    <definedName name="잡화류">#REF!</definedName>
    <definedName name="장부가액" localSheetId="4">#REF!</definedName>
    <definedName name="장부가액" localSheetId="0">#REF!</definedName>
    <definedName name="장부가액">#REF!</definedName>
    <definedName name="장부가액합계" localSheetId="4">#REF!</definedName>
    <definedName name="장부가액합계" localSheetId="0">#REF!</definedName>
    <definedName name="장부가액합계">#REF!</definedName>
    <definedName name="재" hidden="1">[79]외화가수금!#REF!</definedName>
    <definedName name="재고" localSheetId="4">#REF!</definedName>
    <definedName name="재고" localSheetId="0">#REF!</definedName>
    <definedName name="재고">#REF!</definedName>
    <definedName name="제주출고" localSheetId="4">#REF!</definedName>
    <definedName name="제주출고" localSheetId="0">#REF!</definedName>
    <definedName name="제주출고">#REF!</definedName>
    <definedName name="제품원가">#REF!</definedName>
    <definedName name="조정" localSheetId="4" hidden="1">#REF!</definedName>
    <definedName name="조정" localSheetId="0" hidden="1">#REF!</definedName>
    <definedName name="조정" hidden="1">#REF!</definedName>
    <definedName name="조회서채권금액" localSheetId="4">#REF!</definedName>
    <definedName name="조회서채권금액" localSheetId="0">#REF!</definedName>
    <definedName name="조회서채권금액">#REF!</definedName>
    <definedName name="조회서채무금액" localSheetId="4">#REF!</definedName>
    <definedName name="조회서채무금액" localSheetId="0">#REF!</definedName>
    <definedName name="조회서채무금액">#REF!</definedName>
    <definedName name="주부신수익권증서_400" localSheetId="4">#REF!</definedName>
    <definedName name="주부신수익권증서_400" localSheetId="0">#REF!</definedName>
    <definedName name="주부신수익권증서_400">#REF!</definedName>
    <definedName name="주석3부터" localSheetId="4" hidden="1">'[80]경영비율 '!#REF!</definedName>
    <definedName name="주석3부터" localSheetId="0" hidden="1">'[80]경영비율 '!#REF!</definedName>
    <definedName name="주석3부터" hidden="1">'[81]경영비율 '!#REF!</definedName>
    <definedName name="주석최동" localSheetId="4" hidden="1">{#N/A,#N/A,FALSE,"평균임금기준퇴직금"}</definedName>
    <definedName name="주석최동" localSheetId="0" hidden="1">{#N/A,#N/A,FALSE,"평균임금기준퇴직금"}</definedName>
    <definedName name="주석최동" hidden="1">{#N/A,#N/A,FALSE,"평균임금기준퇴직금"}</definedName>
    <definedName name="주소록" localSheetId="4">#REF!</definedName>
    <definedName name="주소록" localSheetId="0">#REF!</definedName>
    <definedName name="주소록">#REF!</definedName>
    <definedName name="지우기" localSheetId="4" hidden="1">{#N/A,#N/A,FALSE,"평균임금기준퇴직금"}</definedName>
    <definedName name="지우기" hidden="1">{#N/A,#N/A,FALSE,"평균임금기준퇴직금"}</definedName>
    <definedName name="지자">#REF!</definedName>
    <definedName name="지점_data">#REF!</definedName>
    <definedName name="지점명">#REF!</definedName>
    <definedName name="채권채무조회서" localSheetId="4">#REF!</definedName>
    <definedName name="채권채무조회서" localSheetId="0">#REF!</definedName>
    <definedName name="채권채무조회서">#REF!</definedName>
    <definedName name="채권채무조회서인쇄범위" localSheetId="4">#REF!</definedName>
    <definedName name="채권채무조회서인쇄범위" localSheetId="0">#REF!</definedName>
    <definedName name="채권채무조회서인쇄범위">#REF!</definedName>
    <definedName name="총괄표" localSheetId="4">#REF!</definedName>
    <definedName name="총괄표" localSheetId="0">#REF!</definedName>
    <definedName name="총괄표">#REF!</definedName>
    <definedName name="코드번호셀연결">'[82]산업은행 경영지표'!$B$42</definedName>
    <definedName name="퇴직금지급율표">#REF!</definedName>
    <definedName name="퇴충명세" localSheetId="4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투자주식처분미수금" localSheetId="4">[83]정산표!#REF!</definedName>
    <definedName name="투자주식처분미수금" localSheetId="0">[83]정산표!#REF!</definedName>
    <definedName name="투자주식처분미수금">[84]정산표!#REF!</definedName>
    <definedName name="특별손실">#REF!</definedName>
    <definedName name="특별이익">#REF!</definedName>
    <definedName name="패션류" localSheetId="4">'[6]POS (2)'!$D$774</definedName>
    <definedName name="패션류" localSheetId="0">'[6]POS (2)'!$D$774</definedName>
    <definedName name="패션류">'[7]POS (2)'!$D$774</definedName>
    <definedName name="패션소품류" localSheetId="4">#REF!</definedName>
    <definedName name="패션소품류" localSheetId="0">#REF!</definedName>
    <definedName name="패션소품류">#REF!</definedName>
    <definedName name="평균이자" hidden="1">[1]주요재무비율!#REF!</definedName>
    <definedName name="품질">#REF!</definedName>
    <definedName name="프">#REF!</definedName>
    <definedName name="피비씨">#REF!</definedName>
    <definedName name="피비씨리스트">#REF!</definedName>
    <definedName name="하">[85]확인서!$G$10</definedName>
    <definedName name="합잔" localSheetId="4">#REF!</definedName>
    <definedName name="합잔" localSheetId="0">#REF!</definedName>
    <definedName name="합잔">#REF!</definedName>
    <definedName name="현금흐름1" hidden="1">[86]수정시산표!#REF!</definedName>
    <definedName name="현할차">#REF!</definedName>
    <definedName name="호" localSheetId="4">#REF!</definedName>
    <definedName name="호" localSheetId="0">#REF!</definedName>
    <definedName name="호">#REF!</definedName>
    <definedName name="회사" localSheetId="4" hidden="1">[87]수정시산표!#REF!</definedName>
    <definedName name="회사" localSheetId="0" hidden="1">[87]수정시산표!#REF!</definedName>
    <definedName name="회사" hidden="1">[88]수정시산표!#REF!</definedName>
    <definedName name="ㅓㅓㅓ" localSheetId="4">#REF!</definedName>
    <definedName name="ㅓㅓㅓ" localSheetId="0">#REF!</definedName>
    <definedName name="ㅓㅓㅓ">#REF!</definedName>
    <definedName name="ㅠㅜ162">'[89]관리비(전사공통)'!#REF!</definedName>
    <definedName name="ㅣㅣㅣ" localSheetId="4">#REF!</definedName>
    <definedName name="ㅣㅣㅣ" localSheetId="0">#REF!</definedName>
    <definedName name="ㅣㅣㅣ">#REF!</definedName>
  </definedNames>
  <calcPr calcId="125725" iterate="1" iterateDelta="1E-10"/>
</workbook>
</file>

<file path=xl/calcChain.xml><?xml version="1.0" encoding="utf-8"?>
<calcChain xmlns="http://schemas.openxmlformats.org/spreadsheetml/2006/main">
  <c r="E85" i="2"/>
  <c r="E32" i="1"/>
  <c r="E10"/>
  <c r="D43"/>
  <c r="E42" l="1"/>
  <c r="E38" l="1"/>
  <c r="D24" i="2"/>
  <c r="E59"/>
  <c r="D66"/>
  <c r="D45"/>
  <c r="D56"/>
  <c r="D89" i="4" l="1"/>
  <c r="C44"/>
  <c r="C43"/>
  <c r="C41"/>
  <c r="F44"/>
  <c r="F43" s="1"/>
  <c r="G44"/>
  <c r="H44"/>
  <c r="C45"/>
  <c r="H59"/>
  <c r="E59"/>
  <c r="D52"/>
  <c r="D44" s="1"/>
  <c r="D26"/>
  <c r="H88"/>
  <c r="H87"/>
  <c r="H86"/>
  <c r="H84" s="1"/>
  <c r="H82" s="1"/>
  <c r="H85"/>
  <c r="G84"/>
  <c r="F84"/>
  <c r="H83"/>
  <c r="G82"/>
  <c r="F82"/>
  <c r="H81"/>
  <c r="H80"/>
  <c r="G79"/>
  <c r="H79" s="1"/>
  <c r="F79"/>
  <c r="H78"/>
  <c r="H77"/>
  <c r="H76"/>
  <c r="H75" s="1"/>
  <c r="G75"/>
  <c r="F75"/>
  <c r="H74"/>
  <c r="H73"/>
  <c r="G72"/>
  <c r="F72"/>
  <c r="H72" s="1"/>
  <c r="H71"/>
  <c r="G70"/>
  <c r="F70"/>
  <c r="H69"/>
  <c r="H68"/>
  <c r="H67"/>
  <c r="H66"/>
  <c r="G66"/>
  <c r="F66"/>
  <c r="H65"/>
  <c r="H64"/>
  <c r="H63"/>
  <c r="H62" s="1"/>
  <c r="G62"/>
  <c r="F62"/>
  <c r="H61"/>
  <c r="G60"/>
  <c r="F60"/>
  <c r="H60" s="1"/>
  <c r="H58"/>
  <c r="H57"/>
  <c r="H56"/>
  <c r="H55"/>
  <c r="H52" s="1"/>
  <c r="H54"/>
  <c r="H53"/>
  <c r="G52"/>
  <c r="F52"/>
  <c r="H51"/>
  <c r="H50"/>
  <c r="H49"/>
  <c r="H48"/>
  <c r="H47"/>
  <c r="H46"/>
  <c r="H45"/>
  <c r="G45"/>
  <c r="F45"/>
  <c r="H42"/>
  <c r="G41"/>
  <c r="F41"/>
  <c r="H41" s="1"/>
  <c r="H40"/>
  <c r="H39"/>
  <c r="G38"/>
  <c r="F38"/>
  <c r="H38" s="1"/>
  <c r="H37"/>
  <c r="H36"/>
  <c r="H35"/>
  <c r="G35"/>
  <c r="F35"/>
  <c r="F34" s="1"/>
  <c r="G34"/>
  <c r="H31"/>
  <c r="H30"/>
  <c r="H29"/>
  <c r="H28"/>
  <c r="H27"/>
  <c r="G26"/>
  <c r="F26"/>
  <c r="H26" s="1"/>
  <c r="H25"/>
  <c r="H24"/>
  <c r="H23"/>
  <c r="H22"/>
  <c r="H21"/>
  <c r="G20"/>
  <c r="F20"/>
  <c r="F18" s="1"/>
  <c r="H19"/>
  <c r="G18"/>
  <c r="H17"/>
  <c r="G16"/>
  <c r="F16"/>
  <c r="H16" s="1"/>
  <c r="H15"/>
  <c r="H14"/>
  <c r="G13"/>
  <c r="F13"/>
  <c r="H13" s="1"/>
  <c r="H12"/>
  <c r="G11"/>
  <c r="G10" s="1"/>
  <c r="F11"/>
  <c r="H11" s="1"/>
  <c r="F10"/>
  <c r="F32" s="1"/>
  <c r="G85" i="2"/>
  <c r="F66"/>
  <c r="F60"/>
  <c r="G59" s="1"/>
  <c r="F45"/>
  <c r="F41"/>
  <c r="G40" s="1"/>
  <c r="G34"/>
  <c r="F24"/>
  <c r="F19"/>
  <c r="F13"/>
  <c r="F11"/>
  <c r="G42" i="1"/>
  <c r="G40"/>
  <c r="G32"/>
  <c r="G38" s="1"/>
  <c r="G26"/>
  <c r="G24"/>
  <c r="G22"/>
  <c r="G17"/>
  <c r="G10"/>
  <c r="E34" i="2"/>
  <c r="G16" i="1" l="1"/>
  <c r="G30" s="1"/>
  <c r="G47"/>
  <c r="G48" s="1"/>
  <c r="G10" i="2"/>
  <c r="G17"/>
  <c r="H70" i="4"/>
  <c r="G32"/>
  <c r="F89"/>
  <c r="H34"/>
  <c r="H10"/>
  <c r="H20"/>
  <c r="H18" s="1"/>
  <c r="G43"/>
  <c r="G89" s="1"/>
  <c r="G90" s="1"/>
  <c r="G39" i="2"/>
  <c r="G9" l="1"/>
  <c r="G90" s="1"/>
  <c r="H43" i="4"/>
  <c r="H89" s="1"/>
  <c r="H32"/>
  <c r="D19" i="2"/>
  <c r="E17" s="1"/>
  <c r="E24" i="4" l="1"/>
  <c r="E25"/>
  <c r="E23"/>
  <c r="E19"/>
  <c r="D79"/>
  <c r="C79"/>
  <c r="D96"/>
  <c r="E87"/>
  <c r="D84"/>
  <c r="D82" s="1"/>
  <c r="C84"/>
  <c r="C82" s="1"/>
  <c r="E79" l="1"/>
  <c r="D11" i="2"/>
  <c r="E17" i="1"/>
  <c r="D60" i="2"/>
  <c r="D45" i="4"/>
  <c r="E57"/>
  <c r="C52"/>
  <c r="L22" i="7"/>
  <c r="M22" s="1"/>
  <c r="F22"/>
  <c r="G22"/>
  <c r="H22" s="1"/>
  <c r="N22"/>
  <c r="L23"/>
  <c r="M23" s="1"/>
  <c r="F23"/>
  <c r="L24"/>
  <c r="M24"/>
  <c r="F24"/>
  <c r="G24"/>
  <c r="L25"/>
  <c r="M25"/>
  <c r="F25"/>
  <c r="G25"/>
  <c r="H25" s="1"/>
  <c r="N25"/>
  <c r="L26"/>
  <c r="M26" s="1"/>
  <c r="P26" s="1"/>
  <c r="Q26" s="1"/>
  <c r="G26"/>
  <c r="H26" s="1"/>
  <c r="N26"/>
  <c r="L27"/>
  <c r="M27" s="1"/>
  <c r="F27"/>
  <c r="L28"/>
  <c r="M28" s="1"/>
  <c r="F28"/>
  <c r="L29"/>
  <c r="M29"/>
  <c r="F29"/>
  <c r="N29"/>
  <c r="L30"/>
  <c r="M30"/>
  <c r="F30"/>
  <c r="G30"/>
  <c r="H30" s="1"/>
  <c r="N30"/>
  <c r="L31"/>
  <c r="M31" s="1"/>
  <c r="F31"/>
  <c r="L32"/>
  <c r="M32" s="1"/>
  <c r="F32"/>
  <c r="L33"/>
  <c r="M33"/>
  <c r="P33" s="1"/>
  <c r="G33"/>
  <c r="N33"/>
  <c r="Q33" s="1"/>
  <c r="L34"/>
  <c r="M34"/>
  <c r="P34" s="1"/>
  <c r="Q34" s="1"/>
  <c r="F34"/>
  <c r="G34"/>
  <c r="H34" s="1"/>
  <c r="L35"/>
  <c r="M35"/>
  <c r="P35" s="1"/>
  <c r="Q35" s="1"/>
  <c r="F35"/>
  <c r="G35"/>
  <c r="H35" s="1"/>
  <c r="N35"/>
  <c r="L36"/>
  <c r="M36" s="1"/>
  <c r="F36"/>
  <c r="N36" s="1"/>
  <c r="L37"/>
  <c r="M37" s="1"/>
  <c r="F37"/>
  <c r="N37"/>
  <c r="L38"/>
  <c r="M38"/>
  <c r="P38" s="1"/>
  <c r="Q38" s="1"/>
  <c r="F38"/>
  <c r="G38"/>
  <c r="O38" s="1"/>
  <c r="L39"/>
  <c r="M39"/>
  <c r="P39" s="1"/>
  <c r="Q39" s="1"/>
  <c r="F39"/>
  <c r="G39"/>
  <c r="H39" s="1"/>
  <c r="N39"/>
  <c r="L40"/>
  <c r="M40" s="1"/>
  <c r="F40"/>
  <c r="N40" s="1"/>
  <c r="L41"/>
  <c r="M41" s="1"/>
  <c r="F41"/>
  <c r="N41"/>
  <c r="L42"/>
  <c r="M42"/>
  <c r="F42"/>
  <c r="G42"/>
  <c r="H42" s="1"/>
  <c r="L43"/>
  <c r="M43"/>
  <c r="P43" s="1"/>
  <c r="Q43" s="1"/>
  <c r="F43"/>
  <c r="G43"/>
  <c r="H43" s="1"/>
  <c r="N43"/>
  <c r="L44"/>
  <c r="M44" s="1"/>
  <c r="F44"/>
  <c r="N44" s="1"/>
  <c r="L45"/>
  <c r="M45" s="1"/>
  <c r="F45"/>
  <c r="N45"/>
  <c r="L46"/>
  <c r="M46"/>
  <c r="F46"/>
  <c r="G46"/>
  <c r="H46" s="1"/>
  <c r="L47"/>
  <c r="M47"/>
  <c r="P47" s="1"/>
  <c r="Q47" s="1"/>
  <c r="F47"/>
  <c r="G47"/>
  <c r="H47" s="1"/>
  <c r="N47"/>
  <c r="L48"/>
  <c r="M48" s="1"/>
  <c r="F48"/>
  <c r="N48" s="1"/>
  <c r="L49"/>
  <c r="M49" s="1"/>
  <c r="F49"/>
  <c r="N49"/>
  <c r="L50"/>
  <c r="M50"/>
  <c r="F50"/>
  <c r="L51"/>
  <c r="M51" s="1"/>
  <c r="F51"/>
  <c r="L52"/>
  <c r="M52"/>
  <c r="F52"/>
  <c r="N52"/>
  <c r="L53"/>
  <c r="M53"/>
  <c r="F53"/>
  <c r="G53"/>
  <c r="H53" s="1"/>
  <c r="N53"/>
  <c r="L54"/>
  <c r="M54" s="1"/>
  <c r="F54"/>
  <c r="G54" s="1"/>
  <c r="L55"/>
  <c r="M55" s="1"/>
  <c r="F55"/>
  <c r="L56"/>
  <c r="M56"/>
  <c r="F56"/>
  <c r="N56"/>
  <c r="L57"/>
  <c r="M57"/>
  <c r="F57"/>
  <c r="G57"/>
  <c r="H57" s="1"/>
  <c r="N57"/>
  <c r="L58"/>
  <c r="M58" s="1"/>
  <c r="F58"/>
  <c r="G58" s="1"/>
  <c r="L59"/>
  <c r="M59" s="1"/>
  <c r="F59"/>
  <c r="L60"/>
  <c r="M60"/>
  <c r="F60"/>
  <c r="N60"/>
  <c r="L61"/>
  <c r="M61"/>
  <c r="F61"/>
  <c r="G61"/>
  <c r="H61" s="1"/>
  <c r="N61"/>
  <c r="L62"/>
  <c r="M62" s="1"/>
  <c r="F62"/>
  <c r="L63"/>
  <c r="M63" s="1"/>
  <c r="F63"/>
  <c r="L64"/>
  <c r="M64"/>
  <c r="F64"/>
  <c r="N64"/>
  <c r="L65"/>
  <c r="M65"/>
  <c r="F65"/>
  <c r="G65"/>
  <c r="H65" s="1"/>
  <c r="N65"/>
  <c r="L66"/>
  <c r="M66" s="1"/>
  <c r="F66"/>
  <c r="L67"/>
  <c r="M67" s="1"/>
  <c r="P67" s="1"/>
  <c r="F67"/>
  <c r="F68"/>
  <c r="L68"/>
  <c r="P68"/>
  <c r="N68"/>
  <c r="F69"/>
  <c r="N69"/>
  <c r="O69" s="1"/>
  <c r="L69"/>
  <c r="F70"/>
  <c r="L70"/>
  <c r="F71"/>
  <c r="N71"/>
  <c r="L71"/>
  <c r="P71"/>
  <c r="Q71" s="1"/>
  <c r="F72"/>
  <c r="L72"/>
  <c r="P72"/>
  <c r="F73"/>
  <c r="N73"/>
  <c r="L73"/>
  <c r="F74"/>
  <c r="L74"/>
  <c r="N74"/>
  <c r="F75"/>
  <c r="N75"/>
  <c r="L75"/>
  <c r="P75"/>
  <c r="Q75" s="1"/>
  <c r="F76"/>
  <c r="G76" s="1"/>
  <c r="L76"/>
  <c r="P76"/>
  <c r="N76"/>
  <c r="O76" s="1"/>
  <c r="F77"/>
  <c r="N77"/>
  <c r="L77"/>
  <c r="F78"/>
  <c r="L78"/>
  <c r="F79"/>
  <c r="N79"/>
  <c r="L79"/>
  <c r="P79"/>
  <c r="Q79" s="1"/>
  <c r="F80"/>
  <c r="L80"/>
  <c r="P80" s="1"/>
  <c r="Q80"/>
  <c r="N80"/>
  <c r="L5"/>
  <c r="M5" s="1"/>
  <c r="P5" s="1"/>
  <c r="F5"/>
  <c r="G5"/>
  <c r="N5"/>
  <c r="L6"/>
  <c r="M6"/>
  <c r="F6"/>
  <c r="N6"/>
  <c r="O6" s="1"/>
  <c r="L7"/>
  <c r="M7"/>
  <c r="P7" s="1"/>
  <c r="Q7" s="1"/>
  <c r="G7"/>
  <c r="N7"/>
  <c r="L8"/>
  <c r="M8"/>
  <c r="G8"/>
  <c r="P8"/>
  <c r="N8"/>
  <c r="O8" s="1"/>
  <c r="L9"/>
  <c r="M9"/>
  <c r="P9" s="1"/>
  <c r="Q9" s="1"/>
  <c r="G9"/>
  <c r="N9"/>
  <c r="L10"/>
  <c r="M10"/>
  <c r="F10"/>
  <c r="G10"/>
  <c r="O10" s="1"/>
  <c r="N10"/>
  <c r="L11"/>
  <c r="M11"/>
  <c r="P11" s="1"/>
  <c r="Q11"/>
  <c r="G11"/>
  <c r="O11"/>
  <c r="N11"/>
  <c r="L12"/>
  <c r="M12" s="1"/>
  <c r="F12"/>
  <c r="L13"/>
  <c r="M13" s="1"/>
  <c r="F13"/>
  <c r="L14"/>
  <c r="M14" s="1"/>
  <c r="F14"/>
  <c r="L15"/>
  <c r="M15" s="1"/>
  <c r="F15"/>
  <c r="L16"/>
  <c r="M16" s="1"/>
  <c r="P16" s="1"/>
  <c r="Q16" s="1"/>
  <c r="F16"/>
  <c r="G16"/>
  <c r="H16" s="1"/>
  <c r="L17"/>
  <c r="M17"/>
  <c r="F17"/>
  <c r="G17"/>
  <c r="O17" s="1"/>
  <c r="N17"/>
  <c r="L18"/>
  <c r="M18"/>
  <c r="P18" s="1"/>
  <c r="Q18"/>
  <c r="G18"/>
  <c r="O18"/>
  <c r="N18"/>
  <c r="L19"/>
  <c r="M19" s="1"/>
  <c r="F19"/>
  <c r="L20"/>
  <c r="M20" s="1"/>
  <c r="F20"/>
  <c r="N86"/>
  <c r="K87"/>
  <c r="J5"/>
  <c r="K5" s="1"/>
  <c r="J6"/>
  <c r="K6"/>
  <c r="H7"/>
  <c r="J7"/>
  <c r="K7" s="1"/>
  <c r="O7"/>
  <c r="H8"/>
  <c r="J8"/>
  <c r="K8" s="1"/>
  <c r="H9"/>
  <c r="J9"/>
  <c r="K9" s="1"/>
  <c r="O9"/>
  <c r="J10"/>
  <c r="K10"/>
  <c r="H11"/>
  <c r="J11"/>
  <c r="K11" s="1"/>
  <c r="J12"/>
  <c r="J13"/>
  <c r="J14"/>
  <c r="J15"/>
  <c r="J16"/>
  <c r="K16" s="1"/>
  <c r="J17"/>
  <c r="K17" s="1"/>
  <c r="H18"/>
  <c r="J18"/>
  <c r="K18"/>
  <c r="J19"/>
  <c r="K19"/>
  <c r="J20"/>
  <c r="J22"/>
  <c r="K22" s="1"/>
  <c r="J23"/>
  <c r="J24"/>
  <c r="K24"/>
  <c r="J25"/>
  <c r="K25" s="1"/>
  <c r="J26"/>
  <c r="K26" s="1"/>
  <c r="J27"/>
  <c r="K27"/>
  <c r="J28"/>
  <c r="J29"/>
  <c r="K29"/>
  <c r="J30"/>
  <c r="K30" s="1"/>
  <c r="J31"/>
  <c r="K31"/>
  <c r="J32"/>
  <c r="H33"/>
  <c r="J33"/>
  <c r="K33" s="1"/>
  <c r="O33"/>
  <c r="J34"/>
  <c r="K34"/>
  <c r="J35"/>
  <c r="K35" s="1"/>
  <c r="O35"/>
  <c r="J36"/>
  <c r="K36"/>
  <c r="J37"/>
  <c r="J38"/>
  <c r="K38"/>
  <c r="J39"/>
  <c r="K39" s="1"/>
  <c r="O39"/>
  <c r="J40"/>
  <c r="K40"/>
  <c r="J41"/>
  <c r="J42"/>
  <c r="K42"/>
  <c r="J43"/>
  <c r="K43" s="1"/>
  <c r="O43"/>
  <c r="J44"/>
  <c r="K44"/>
  <c r="J45"/>
  <c r="J46"/>
  <c r="K46"/>
  <c r="J47"/>
  <c r="K47" s="1"/>
  <c r="O47"/>
  <c r="J48"/>
  <c r="K48"/>
  <c r="J49"/>
  <c r="J50"/>
  <c r="K50"/>
  <c r="J51"/>
  <c r="J52"/>
  <c r="K52"/>
  <c r="J53"/>
  <c r="K53" s="1"/>
  <c r="O53"/>
  <c r="J54"/>
  <c r="K54"/>
  <c r="J55"/>
  <c r="J56"/>
  <c r="K56"/>
  <c r="J57"/>
  <c r="K57" s="1"/>
  <c r="O57"/>
  <c r="J58"/>
  <c r="K58"/>
  <c r="J59"/>
  <c r="J60"/>
  <c r="K60"/>
  <c r="J61"/>
  <c r="K61" s="1"/>
  <c r="O61"/>
  <c r="J62"/>
  <c r="K62"/>
  <c r="J63"/>
  <c r="J64"/>
  <c r="K64"/>
  <c r="J65"/>
  <c r="K65" s="1"/>
  <c r="O65"/>
  <c r="J66"/>
  <c r="K66"/>
  <c r="J67"/>
  <c r="K67"/>
  <c r="G68"/>
  <c r="O68" s="1"/>
  <c r="J68"/>
  <c r="M68"/>
  <c r="G69"/>
  <c r="H69"/>
  <c r="J69"/>
  <c r="K69"/>
  <c r="M69"/>
  <c r="G70"/>
  <c r="J70"/>
  <c r="M70"/>
  <c r="G71"/>
  <c r="H71"/>
  <c r="J71"/>
  <c r="K71"/>
  <c r="M71"/>
  <c r="G72"/>
  <c r="J72"/>
  <c r="M72"/>
  <c r="G73"/>
  <c r="H73"/>
  <c r="J73"/>
  <c r="M73"/>
  <c r="J74"/>
  <c r="K74"/>
  <c r="M74"/>
  <c r="G75"/>
  <c r="H75" s="1"/>
  <c r="J75"/>
  <c r="K75" s="1"/>
  <c r="M75"/>
  <c r="H76"/>
  <c r="J76"/>
  <c r="K76"/>
  <c r="M76"/>
  <c r="G77"/>
  <c r="H77" s="1"/>
  <c r="J77"/>
  <c r="K77" s="1"/>
  <c r="M77"/>
  <c r="J78"/>
  <c r="M78"/>
  <c r="G79"/>
  <c r="H79"/>
  <c r="J79"/>
  <c r="K79"/>
  <c r="M79"/>
  <c r="G80"/>
  <c r="J80"/>
  <c r="K80" s="1"/>
  <c r="M80"/>
  <c r="L82"/>
  <c r="D86"/>
  <c r="J86"/>
  <c r="L86"/>
  <c r="J87"/>
  <c r="D8" i="2"/>
  <c r="F8" s="1"/>
  <c r="A6"/>
  <c r="F7"/>
  <c r="D7"/>
  <c r="E22" i="1"/>
  <c r="E24"/>
  <c r="E26"/>
  <c r="D13" i="2"/>
  <c r="D41"/>
  <c r="E40" i="1"/>
  <c r="E47" s="1"/>
  <c r="E48" s="1"/>
  <c r="H18" i="6"/>
  <c r="J18"/>
  <c r="M18"/>
  <c r="E88" i="4"/>
  <c r="E86"/>
  <c r="E85"/>
  <c r="E81"/>
  <c r="E83"/>
  <c r="E80"/>
  <c r="E40"/>
  <c r="E39"/>
  <c r="C38"/>
  <c r="D38"/>
  <c r="E36"/>
  <c r="D35"/>
  <c r="C35"/>
  <c r="E78"/>
  <c r="E77"/>
  <c r="E76"/>
  <c r="D75"/>
  <c r="C75"/>
  <c r="E74"/>
  <c r="E73"/>
  <c r="D72"/>
  <c r="D70" s="1"/>
  <c r="C72"/>
  <c r="C70" s="1"/>
  <c r="E71"/>
  <c r="E69"/>
  <c r="E68"/>
  <c r="E67"/>
  <c r="D66"/>
  <c r="C66"/>
  <c r="E65"/>
  <c r="E64"/>
  <c r="E63"/>
  <c r="D62"/>
  <c r="C62"/>
  <c r="E61"/>
  <c r="D60"/>
  <c r="C60"/>
  <c r="E58"/>
  <c r="E56"/>
  <c r="E55"/>
  <c r="E54"/>
  <c r="E53"/>
  <c r="E51"/>
  <c r="E50"/>
  <c r="E49"/>
  <c r="E48"/>
  <c r="E47"/>
  <c r="E46"/>
  <c r="E42"/>
  <c r="D41"/>
  <c r="E21"/>
  <c r="D20"/>
  <c r="D18" s="1"/>
  <c r="E31"/>
  <c r="E30"/>
  <c r="E29"/>
  <c r="E28"/>
  <c r="E27"/>
  <c r="C26"/>
  <c r="E17"/>
  <c r="D16"/>
  <c r="D11"/>
  <c r="D13"/>
  <c r="C16"/>
  <c r="E15"/>
  <c r="E14"/>
  <c r="C13"/>
  <c r="E12"/>
  <c r="C11"/>
  <c r="P54" i="7"/>
  <c r="P24"/>
  <c r="H54"/>
  <c r="H38"/>
  <c r="H24"/>
  <c r="P58"/>
  <c r="H58"/>
  <c r="H17"/>
  <c r="H10"/>
  <c r="P77"/>
  <c r="P73"/>
  <c r="Q73" s="1"/>
  <c r="P69"/>
  <c r="J81"/>
  <c r="K73"/>
  <c r="N19"/>
  <c r="N16"/>
  <c r="O16"/>
  <c r="G6"/>
  <c r="N66"/>
  <c r="G64"/>
  <c r="H64" s="1"/>
  <c r="G60"/>
  <c r="N58"/>
  <c r="G56"/>
  <c r="N54"/>
  <c r="G52"/>
  <c r="P52" s="1"/>
  <c r="Q52" s="1"/>
  <c r="N46"/>
  <c r="G44"/>
  <c r="P44" s="1"/>
  <c r="Q44" s="1"/>
  <c r="N42"/>
  <c r="O42"/>
  <c r="N38"/>
  <c r="G36"/>
  <c r="P36" s="1"/>
  <c r="Q36" s="1"/>
  <c r="N34"/>
  <c r="O34"/>
  <c r="N31"/>
  <c r="G29"/>
  <c r="N27"/>
  <c r="N24"/>
  <c r="O79"/>
  <c r="O75"/>
  <c r="O73"/>
  <c r="O71"/>
  <c r="H29"/>
  <c r="O29"/>
  <c r="O36"/>
  <c r="O44"/>
  <c r="H52"/>
  <c r="O52"/>
  <c r="H60"/>
  <c r="O60"/>
  <c r="H6"/>
  <c r="P6"/>
  <c r="Q6" s="1"/>
  <c r="H56"/>
  <c r="O56"/>
  <c r="P29"/>
  <c r="Q29"/>
  <c r="P60"/>
  <c r="Q60"/>
  <c r="Q24"/>
  <c r="Q54"/>
  <c r="Q58"/>
  <c r="O64"/>
  <c r="P56"/>
  <c r="Q56"/>
  <c r="O24"/>
  <c r="E13" i="4" l="1"/>
  <c r="E10" i="2"/>
  <c r="E16" i="1"/>
  <c r="E30" s="1"/>
  <c r="E40" i="2"/>
  <c r="C7" i="4"/>
  <c r="F7"/>
  <c r="A6"/>
  <c r="E84"/>
  <c r="E82" s="1"/>
  <c r="E45"/>
  <c r="E75"/>
  <c r="E37"/>
  <c r="E38"/>
  <c r="D34"/>
  <c r="E72"/>
  <c r="E62"/>
  <c r="E60"/>
  <c r="E41"/>
  <c r="C34"/>
  <c r="E35"/>
  <c r="D43"/>
  <c r="E16"/>
  <c r="E66"/>
  <c r="E26"/>
  <c r="C10"/>
  <c r="E70"/>
  <c r="E52"/>
  <c r="E44" s="1"/>
  <c r="E11"/>
  <c r="D10"/>
  <c r="D32" s="1"/>
  <c r="G52" i="1"/>
  <c r="Q5" i="7"/>
  <c r="P51"/>
  <c r="Q51" s="1"/>
  <c r="P14"/>
  <c r="Q14" s="1"/>
  <c r="G20"/>
  <c r="O20" s="1"/>
  <c r="N20"/>
  <c r="G15"/>
  <c r="N15"/>
  <c r="K15"/>
  <c r="G13"/>
  <c r="N13"/>
  <c r="K13"/>
  <c r="P78"/>
  <c r="K78"/>
  <c r="H72"/>
  <c r="K72"/>
  <c r="P70"/>
  <c r="H70"/>
  <c r="K70"/>
  <c r="G63"/>
  <c r="O63" s="1"/>
  <c r="K63"/>
  <c r="G59"/>
  <c r="H59"/>
  <c r="K59"/>
  <c r="G55"/>
  <c r="K55"/>
  <c r="G51"/>
  <c r="H51"/>
  <c r="K51"/>
  <c r="G32"/>
  <c r="K32"/>
  <c r="G28"/>
  <c r="H28"/>
  <c r="K28"/>
  <c r="G23"/>
  <c r="F81"/>
  <c r="H23"/>
  <c r="H80"/>
  <c r="O80"/>
  <c r="G19"/>
  <c r="O19" s="1"/>
  <c r="H19"/>
  <c r="N14"/>
  <c r="K14"/>
  <c r="K21" s="1"/>
  <c r="G14"/>
  <c r="G12"/>
  <c r="K12"/>
  <c r="F21"/>
  <c r="N12"/>
  <c r="N21" s="1"/>
  <c r="O5"/>
  <c r="H5"/>
  <c r="P74"/>
  <c r="Q74" s="1"/>
  <c r="G74"/>
  <c r="H68"/>
  <c r="K68"/>
  <c r="N67"/>
  <c r="Q67" s="1"/>
  <c r="G67"/>
  <c r="G66"/>
  <c r="O66" s="1"/>
  <c r="H66"/>
  <c r="G62"/>
  <c r="H62"/>
  <c r="N62"/>
  <c r="G50"/>
  <c r="N50"/>
  <c r="G49"/>
  <c r="K49"/>
  <c r="G45"/>
  <c r="H45"/>
  <c r="K45"/>
  <c r="G41"/>
  <c r="K41"/>
  <c r="G37"/>
  <c r="H37"/>
  <c r="K37"/>
  <c r="G31"/>
  <c r="O31" s="1"/>
  <c r="G27"/>
  <c r="O27" s="1"/>
  <c r="E22" i="4"/>
  <c r="C20"/>
  <c r="C18" s="1"/>
  <c r="J82" i="7"/>
  <c r="N89" s="1"/>
  <c r="J21"/>
  <c r="P19"/>
  <c r="Q19" s="1"/>
  <c r="P66"/>
  <c r="Q66" s="1"/>
  <c r="P62"/>
  <c r="Q62" s="1"/>
  <c r="P50"/>
  <c r="Q50" s="1"/>
  <c r="P46"/>
  <c r="Q46" s="1"/>
  <c r="P42"/>
  <c r="Q42" s="1"/>
  <c r="P27"/>
  <c r="Q27" s="1"/>
  <c r="P22"/>
  <c r="H40"/>
  <c r="H44"/>
  <c r="H36"/>
  <c r="O77"/>
  <c r="G40"/>
  <c r="O46"/>
  <c r="G48"/>
  <c r="Q69"/>
  <c r="Q77"/>
  <c r="H13"/>
  <c r="G78"/>
  <c r="O30"/>
  <c r="O26"/>
  <c r="O25"/>
  <c r="K23"/>
  <c r="K81" s="1"/>
  <c r="K82" s="1"/>
  <c r="O22"/>
  <c r="K20"/>
  <c r="P17"/>
  <c r="Q17" s="1"/>
  <c r="P10"/>
  <c r="Q10" s="1"/>
  <c r="Q8"/>
  <c r="N78"/>
  <c r="Q76"/>
  <c r="N72"/>
  <c r="O72" s="1"/>
  <c r="N70"/>
  <c r="O70" s="1"/>
  <c r="Q68"/>
  <c r="P65"/>
  <c r="Q65" s="1"/>
  <c r="P64"/>
  <c r="Q64" s="1"/>
  <c r="N63"/>
  <c r="P61"/>
  <c r="Q61" s="1"/>
  <c r="N59"/>
  <c r="O58"/>
  <c r="P57"/>
  <c r="Q57" s="1"/>
  <c r="N55"/>
  <c r="O54"/>
  <c r="P53"/>
  <c r="Q53" s="1"/>
  <c r="N51"/>
  <c r="N32"/>
  <c r="P30"/>
  <c r="Q30" s="1"/>
  <c r="N28"/>
  <c r="P25"/>
  <c r="Q25" s="1"/>
  <c r="N23"/>
  <c r="N81" s="1"/>
  <c r="E9" i="2"/>
  <c r="E39" l="1"/>
  <c r="E90" s="1"/>
  <c r="E10" i="4"/>
  <c r="E34"/>
  <c r="C89"/>
  <c r="E52" i="1"/>
  <c r="P41" i="7"/>
  <c r="Q41" s="1"/>
  <c r="O41"/>
  <c r="P49"/>
  <c r="Q49" s="1"/>
  <c r="O49"/>
  <c r="H50"/>
  <c r="O50"/>
  <c r="O67"/>
  <c r="H67"/>
  <c r="O74"/>
  <c r="H74"/>
  <c r="P12"/>
  <c r="Q12" s="1"/>
  <c r="G21"/>
  <c r="O12"/>
  <c r="O15"/>
  <c r="H15"/>
  <c r="P48"/>
  <c r="Q48" s="1"/>
  <c r="O48"/>
  <c r="O40"/>
  <c r="P40"/>
  <c r="Q40" s="1"/>
  <c r="Q22"/>
  <c r="E20" i="4"/>
  <c r="E18" s="1"/>
  <c r="C32"/>
  <c r="P37" i="7"/>
  <c r="Q37" s="1"/>
  <c r="O37"/>
  <c r="P45"/>
  <c r="Q45" s="1"/>
  <c r="O45"/>
  <c r="O14"/>
  <c r="H14"/>
  <c r="N82"/>
  <c r="O78"/>
  <c r="O23"/>
  <c r="O81" s="1"/>
  <c r="O82" s="1"/>
  <c r="O32"/>
  <c r="O55"/>
  <c r="Q78"/>
  <c r="P32"/>
  <c r="Q32" s="1"/>
  <c r="P63"/>
  <c r="Q63" s="1"/>
  <c r="P20"/>
  <c r="Q20" s="1"/>
  <c r="P23"/>
  <c r="Q23" s="1"/>
  <c r="H20"/>
  <c r="H21" s="1"/>
  <c r="H48"/>
  <c r="G81"/>
  <c r="G82" s="1"/>
  <c r="P31"/>
  <c r="Q31" s="1"/>
  <c r="Q72"/>
  <c r="H27"/>
  <c r="H81" s="1"/>
  <c r="H31"/>
  <c r="H41"/>
  <c r="H49"/>
  <c r="O62"/>
  <c r="O21"/>
  <c r="H12"/>
  <c r="F82"/>
  <c r="O28"/>
  <c r="H32"/>
  <c r="O51"/>
  <c r="H55"/>
  <c r="O59"/>
  <c r="H63"/>
  <c r="Q70"/>
  <c r="H78"/>
  <c r="O13"/>
  <c r="P55"/>
  <c r="Q55" s="1"/>
  <c r="P13"/>
  <c r="Q13" s="1"/>
  <c r="P15"/>
  <c r="Q15" s="1"/>
  <c r="Q21" s="1"/>
  <c r="P28"/>
  <c r="Q28" s="1"/>
  <c r="P59"/>
  <c r="Q59" s="1"/>
  <c r="E32" i="4" l="1"/>
  <c r="E43"/>
  <c r="E89" s="1"/>
  <c r="D95"/>
  <c r="D90"/>
  <c r="H82" i="7"/>
  <c r="P81"/>
  <c r="P21"/>
  <c r="Q81"/>
  <c r="Q82" s="1"/>
  <c r="L10" i="6" l="1"/>
  <c r="K88" i="7"/>
  <c r="P82"/>
  <c r="N10" i="6" l="1"/>
  <c r="N18" s="1"/>
  <c r="L18"/>
  <c r="H19" s="1"/>
  <c r="H20" s="1"/>
  <c r="K89" i="7"/>
  <c r="K86"/>
  <c r="J19" i="6" l="1"/>
  <c r="J20" s="1"/>
  <c r="J21" s="1"/>
  <c r="N19"/>
</calcChain>
</file>

<file path=xl/comments1.xml><?xml version="1.0" encoding="utf-8"?>
<comments xmlns="http://schemas.openxmlformats.org/spreadsheetml/2006/main">
  <authors>
    <author>jounghorak</author>
  </authors>
  <commentList>
    <comment ref="L4" authorId="0">
      <text>
        <r>
          <rPr>
            <b/>
            <sz val="8"/>
            <color indexed="81"/>
            <rFont val="굴림"/>
            <family val="3"/>
            <charset val="129"/>
          </rPr>
          <t>2010년말 기준 잔여상각월수 입니다.</t>
        </r>
      </text>
    </comment>
  </commentList>
</comments>
</file>

<file path=xl/sharedStrings.xml><?xml version="1.0" encoding="utf-8"?>
<sst xmlns="http://schemas.openxmlformats.org/spreadsheetml/2006/main" count="511" uniqueCount="325">
  <si>
    <t>금   액</t>
    <phoneticPr fontId="2" type="noConversion"/>
  </si>
  <si>
    <t>1. 집기비품</t>
    <phoneticPr fontId="2" type="noConversion"/>
  </si>
  <si>
    <t>1. 소프트웨어</t>
    <phoneticPr fontId="2" type="noConversion"/>
  </si>
  <si>
    <t>Ⅱ. 비유동자산</t>
    <phoneticPr fontId="2" type="noConversion"/>
  </si>
  <si>
    <t>Ⅰ. 유동자산</t>
    <phoneticPr fontId="2" type="noConversion"/>
  </si>
  <si>
    <t>1. 토지</t>
    <phoneticPr fontId="2" type="noConversion"/>
  </si>
  <si>
    <t>2. 건물</t>
    <phoneticPr fontId="2" type="noConversion"/>
  </si>
  <si>
    <t>Ⅰ. 유동부채</t>
    <phoneticPr fontId="2" type="noConversion"/>
  </si>
  <si>
    <t>Ⅱ. 비유동부채</t>
    <phoneticPr fontId="2" type="noConversion"/>
  </si>
  <si>
    <t>자본총계</t>
    <phoneticPr fontId="2" type="noConversion"/>
  </si>
  <si>
    <t>부채와자본총계</t>
    <phoneticPr fontId="2" type="noConversion"/>
  </si>
  <si>
    <t xml:space="preserve"> - 교육문화사업수입</t>
    <phoneticPr fontId="2" type="noConversion"/>
  </si>
  <si>
    <t xml:space="preserve"> - 시비운영보조금</t>
    <phoneticPr fontId="2" type="noConversion"/>
  </si>
  <si>
    <t xml:space="preserve"> - 교육문화사업비</t>
    <phoneticPr fontId="2" type="noConversion"/>
  </si>
  <si>
    <t>1. 시설사용료수입</t>
    <phoneticPr fontId="2" type="noConversion"/>
  </si>
  <si>
    <t>2. 영역별프로그램수입</t>
    <phoneticPr fontId="2" type="noConversion"/>
  </si>
  <si>
    <t>2. 시비보조금</t>
    <phoneticPr fontId="2" type="noConversion"/>
  </si>
  <si>
    <t>1. 인건비</t>
    <phoneticPr fontId="2" type="noConversion"/>
  </si>
  <si>
    <t xml:space="preserve"> - 급여</t>
    <phoneticPr fontId="2" type="noConversion"/>
  </si>
  <si>
    <t xml:space="preserve"> - 제수당</t>
    <phoneticPr fontId="2" type="noConversion"/>
  </si>
  <si>
    <t xml:space="preserve"> - 퇴직급여</t>
    <phoneticPr fontId="2" type="noConversion"/>
  </si>
  <si>
    <t xml:space="preserve"> - 복리후생비</t>
    <phoneticPr fontId="2" type="noConversion"/>
  </si>
  <si>
    <t>2. 일반관리비</t>
    <phoneticPr fontId="2" type="noConversion"/>
  </si>
  <si>
    <t xml:space="preserve"> - 사무용품비</t>
    <phoneticPr fontId="2" type="noConversion"/>
  </si>
  <si>
    <t xml:space="preserve"> - 도서인쇄비</t>
    <phoneticPr fontId="2" type="noConversion"/>
  </si>
  <si>
    <t xml:space="preserve"> - 소모품비</t>
    <phoneticPr fontId="2" type="noConversion"/>
  </si>
  <si>
    <t xml:space="preserve"> - 수선유지비</t>
    <phoneticPr fontId="2" type="noConversion"/>
  </si>
  <si>
    <t xml:space="preserve"> - 교육훈련비</t>
    <phoneticPr fontId="2" type="noConversion"/>
  </si>
  <si>
    <t xml:space="preserve"> - 제세공과금</t>
    <phoneticPr fontId="2" type="noConversion"/>
  </si>
  <si>
    <t xml:space="preserve"> - 보험료</t>
    <phoneticPr fontId="2" type="noConversion"/>
  </si>
  <si>
    <t xml:space="preserve"> - 차량유지비</t>
    <phoneticPr fontId="2" type="noConversion"/>
  </si>
  <si>
    <t xml:space="preserve"> - 여비교통비</t>
    <phoneticPr fontId="2" type="noConversion"/>
  </si>
  <si>
    <t xml:space="preserve"> - 업무추진비</t>
    <phoneticPr fontId="2" type="noConversion"/>
  </si>
  <si>
    <t xml:space="preserve"> - 감가상각비</t>
    <phoneticPr fontId="2" type="noConversion"/>
  </si>
  <si>
    <t xml:space="preserve"> - 무형자산상각비</t>
    <phoneticPr fontId="2" type="noConversion"/>
  </si>
  <si>
    <t>(단위 : 원)</t>
    <phoneticPr fontId="2" type="noConversion"/>
  </si>
  <si>
    <t>Ⅰ. 운영수입</t>
    <phoneticPr fontId="2" type="noConversion"/>
  </si>
  <si>
    <t>(1) 사업수입</t>
    <phoneticPr fontId="2" type="noConversion"/>
  </si>
  <si>
    <t>(2) 보조금수입</t>
    <phoneticPr fontId="2" type="noConversion"/>
  </si>
  <si>
    <t>(3) 사업외수입</t>
    <phoneticPr fontId="2" type="noConversion"/>
  </si>
  <si>
    <t>Ⅱ. 운영비용</t>
    <phoneticPr fontId="2" type="noConversion"/>
  </si>
  <si>
    <t>(1) 사업비</t>
    <phoneticPr fontId="2" type="noConversion"/>
  </si>
  <si>
    <t>(2) 관리비</t>
    <phoneticPr fontId="2" type="noConversion"/>
  </si>
  <si>
    <t>Ⅲ. 세입 - 세출</t>
    <phoneticPr fontId="2" type="noConversion"/>
  </si>
  <si>
    <t>(단위 : 원)</t>
    <phoneticPr fontId="2" type="noConversion"/>
  </si>
  <si>
    <t>손  익  계  산  서</t>
    <phoneticPr fontId="2" type="noConversion"/>
  </si>
  <si>
    <t>과     목</t>
    <phoneticPr fontId="2" type="noConversion"/>
  </si>
  <si>
    <t>Ⅲ. 당기순이익(손실)</t>
    <phoneticPr fontId="2" type="noConversion"/>
  </si>
  <si>
    <t>3. 기타사업수입</t>
    <phoneticPr fontId="2" type="noConversion"/>
  </si>
  <si>
    <t xml:space="preserve"> - 지급수수료</t>
    <phoneticPr fontId="2" type="noConversion"/>
  </si>
  <si>
    <t xml:space="preserve"> - 수도광열비</t>
    <phoneticPr fontId="2" type="noConversion"/>
  </si>
  <si>
    <t>1. 현금및현금성자산(주석4)</t>
    <phoneticPr fontId="2" type="noConversion"/>
  </si>
  <si>
    <t>1. 차기이월이익잉여금</t>
    <phoneticPr fontId="2" type="noConversion"/>
  </si>
  <si>
    <t>과      목</t>
    <phoneticPr fontId="2" type="noConversion"/>
  </si>
  <si>
    <t>차이</t>
    <phoneticPr fontId="2" type="noConversion"/>
  </si>
  <si>
    <t xml:space="preserve">   감가상각누계액</t>
    <phoneticPr fontId="2" type="noConversion"/>
  </si>
  <si>
    <t xml:space="preserve"> - 목적사업수입</t>
    <phoneticPr fontId="2" type="noConversion"/>
  </si>
  <si>
    <t xml:space="preserve"> - 목적사업비</t>
    <phoneticPr fontId="2" type="noConversion"/>
  </si>
  <si>
    <t xml:space="preserve"> - 냉난방비</t>
    <phoneticPr fontId="2" type="noConversion"/>
  </si>
  <si>
    <t>1. 영역별프로그램원가</t>
    <phoneticPr fontId="2" type="noConversion"/>
  </si>
  <si>
    <t>2. 기타사업비</t>
    <phoneticPr fontId="2" type="noConversion"/>
  </si>
  <si>
    <t>3. 보조금관련사업비</t>
    <phoneticPr fontId="2" type="noConversion"/>
  </si>
  <si>
    <t>(3) 기타비유동자산</t>
    <phoneticPr fontId="2" type="noConversion"/>
  </si>
  <si>
    <t xml:space="preserve"> - 청소년운영위원회</t>
    <phoneticPr fontId="2" type="noConversion"/>
  </si>
  <si>
    <t>2. 차량운반구</t>
    <phoneticPr fontId="2" type="noConversion"/>
  </si>
  <si>
    <t xml:space="preserve">   감가상각누계액</t>
    <phoneticPr fontId="2" type="noConversion"/>
  </si>
  <si>
    <t>3. 구축물</t>
    <phoneticPr fontId="2" type="noConversion"/>
  </si>
  <si>
    <t>자  산  총  계</t>
    <phoneticPr fontId="2" type="noConversion"/>
  </si>
  <si>
    <t>부          채</t>
    <phoneticPr fontId="2" type="noConversion"/>
  </si>
  <si>
    <t>자          산</t>
    <phoneticPr fontId="2" type="noConversion"/>
  </si>
  <si>
    <t>부  채  총  계</t>
    <phoneticPr fontId="2" type="noConversion"/>
  </si>
  <si>
    <t>자          본</t>
    <phoneticPr fontId="2" type="noConversion"/>
  </si>
  <si>
    <t>3. 구비보조금</t>
    <phoneticPr fontId="2" type="noConversion"/>
  </si>
  <si>
    <t>Description</t>
  </si>
  <si>
    <t>accepted</t>
  </si>
  <si>
    <t>W/P ref.</t>
    <phoneticPr fontId="2" type="noConversion"/>
  </si>
  <si>
    <t>Effect on B/S</t>
    <phoneticPr fontId="2" type="noConversion"/>
  </si>
  <si>
    <t>Effect on I/S</t>
    <phoneticPr fontId="2" type="noConversion"/>
  </si>
  <si>
    <t>Management Response</t>
    <phoneticPr fontId="2" type="noConversion"/>
  </si>
  <si>
    <t>DR</t>
    <phoneticPr fontId="2" type="noConversion"/>
  </si>
  <si>
    <t>CR</t>
    <phoneticPr fontId="2" type="noConversion"/>
  </si>
  <si>
    <t>waived</t>
    <phoneticPr fontId="2" type="noConversion"/>
  </si>
  <si>
    <t>당기손익효과</t>
    <phoneticPr fontId="2" type="noConversion"/>
  </si>
  <si>
    <t>미수금</t>
    <phoneticPr fontId="2" type="noConversion"/>
  </si>
  <si>
    <t>미지급금</t>
    <phoneticPr fontId="2" type="noConversion"/>
  </si>
  <si>
    <t>시비운영보조금</t>
    <phoneticPr fontId="2" type="noConversion"/>
  </si>
  <si>
    <t>감가상각비(비품)</t>
    <phoneticPr fontId="2" type="noConversion"/>
  </si>
  <si>
    <t>유형자산처분손실</t>
    <phoneticPr fontId="2" type="noConversion"/>
  </si>
  <si>
    <t>재  무  상  태  표</t>
    <phoneticPr fontId="2" type="noConversion"/>
  </si>
  <si>
    <t>비고</t>
    <phoneticPr fontId="2" type="noConversion"/>
  </si>
  <si>
    <t>Ⅱ. 이익잉여금</t>
    <phoneticPr fontId="2" type="noConversion"/>
  </si>
  <si>
    <t>1.출연자본금</t>
    <phoneticPr fontId="2" type="noConversion"/>
  </si>
  <si>
    <t>청소년직업체험센터</t>
    <phoneticPr fontId="2" type="noConversion"/>
  </si>
  <si>
    <t>서울특별시립청소년직업체험센터</t>
    <phoneticPr fontId="2" type="noConversion"/>
  </si>
  <si>
    <t>1. 유형자산처분손실</t>
    <phoneticPr fontId="2" type="noConversion"/>
  </si>
  <si>
    <t>2. 잡손실</t>
    <phoneticPr fontId="2" type="noConversion"/>
  </si>
  <si>
    <t>하</t>
  </si>
  <si>
    <t>수정전 처분 분개</t>
    <phoneticPr fontId="2" type="noConversion"/>
  </si>
  <si>
    <t>유형자산처분손실</t>
    <phoneticPr fontId="2" type="noConversion"/>
  </si>
  <si>
    <t>집기비품</t>
    <phoneticPr fontId="2" type="noConversion"/>
  </si>
  <si>
    <t>예금</t>
    <phoneticPr fontId="2" type="noConversion"/>
  </si>
  <si>
    <t>감누계</t>
    <phoneticPr fontId="2" type="noConversion"/>
  </si>
  <si>
    <t>불용처분조서</t>
    <phoneticPr fontId="2" type="noConversion"/>
  </si>
  <si>
    <t xml:space="preserve">  상호: 직업체험센터</t>
    <phoneticPr fontId="2" type="noConversion"/>
  </si>
  <si>
    <t>(단위:   원)</t>
    <phoneticPr fontId="2" type="noConversion"/>
  </si>
  <si>
    <t xml:space="preserve"> 구입년도</t>
    <phoneticPr fontId="2" type="noConversion"/>
  </si>
  <si>
    <t>구분</t>
    <phoneticPr fontId="2" type="noConversion"/>
  </si>
  <si>
    <t>품 목</t>
    <phoneticPr fontId="2" type="noConversion"/>
  </si>
  <si>
    <t xml:space="preserve"> 수 량</t>
    <phoneticPr fontId="2" type="noConversion"/>
  </si>
  <si>
    <t xml:space="preserve"> 단 가</t>
    <phoneticPr fontId="2" type="noConversion"/>
  </si>
  <si>
    <t xml:space="preserve"> 금 액</t>
    <phoneticPr fontId="2" type="noConversion"/>
  </si>
  <si>
    <t xml:space="preserve"> 감가누계액</t>
    <phoneticPr fontId="2" type="noConversion"/>
  </si>
  <si>
    <t xml:space="preserve"> 순장부가액</t>
    <phoneticPr fontId="2" type="noConversion"/>
  </si>
  <si>
    <t>불용년도</t>
    <phoneticPr fontId="2" type="noConversion"/>
  </si>
  <si>
    <t>취득가액</t>
    <phoneticPr fontId="2" type="noConversion"/>
  </si>
  <si>
    <t>차액</t>
    <phoneticPr fontId="2" type="noConversion"/>
  </si>
  <si>
    <t>잔여상각월수</t>
    <phoneticPr fontId="2" type="noConversion"/>
  </si>
  <si>
    <t>상각완료여부</t>
    <phoneticPr fontId="2" type="noConversion"/>
  </si>
  <si>
    <t>10년말 누계액</t>
    <phoneticPr fontId="2" type="noConversion"/>
  </si>
  <si>
    <t>2011년 3월 누계액</t>
    <phoneticPr fontId="2" type="noConversion"/>
  </si>
  <si>
    <t>2011년 상각액</t>
    <phoneticPr fontId="2" type="noConversion"/>
  </si>
  <si>
    <t>상</t>
    <phoneticPr fontId="2" type="noConversion"/>
  </si>
  <si>
    <t>매킨토시</t>
    <phoneticPr fontId="2" type="noConversion"/>
  </si>
  <si>
    <t>2010년</t>
    <phoneticPr fontId="2" type="noConversion"/>
  </si>
  <si>
    <t>영상편집컴퓨터</t>
    <phoneticPr fontId="2" type="noConversion"/>
  </si>
  <si>
    <t>하</t>
    <phoneticPr fontId="2" type="noConversion"/>
  </si>
  <si>
    <t>컴퓨터</t>
    <phoneticPr fontId="2" type="noConversion"/>
  </si>
  <si>
    <t>노트북</t>
    <phoneticPr fontId="2" type="noConversion"/>
  </si>
  <si>
    <t>편집컴퓨터</t>
    <phoneticPr fontId="2" type="noConversion"/>
  </si>
  <si>
    <t>소계</t>
    <phoneticPr fontId="2" type="noConversion"/>
  </si>
  <si>
    <t>수납장</t>
    <phoneticPr fontId="2" type="noConversion"/>
  </si>
  <si>
    <t>CD 플레이어</t>
    <phoneticPr fontId="2" type="noConversion"/>
  </si>
  <si>
    <t>웹서버</t>
    <phoneticPr fontId="2" type="noConversion"/>
  </si>
  <si>
    <t>에어컨</t>
    <phoneticPr fontId="2" type="noConversion"/>
  </si>
  <si>
    <t>디지털 전화기 주장치</t>
    <phoneticPr fontId="2" type="noConversion"/>
  </si>
  <si>
    <t>디지털카메라</t>
    <phoneticPr fontId="2" type="noConversion"/>
  </si>
  <si>
    <t>서버컴퓨터</t>
    <phoneticPr fontId="2" type="noConversion"/>
  </si>
  <si>
    <t>음향기기</t>
    <phoneticPr fontId="2" type="noConversion"/>
  </si>
  <si>
    <t>허브</t>
    <phoneticPr fontId="2" type="noConversion"/>
  </si>
  <si>
    <t>컴퓨터 테이블</t>
    <phoneticPr fontId="2" type="noConversion"/>
  </si>
  <si>
    <t>레이저프린터</t>
    <phoneticPr fontId="2" type="noConversion"/>
  </si>
  <si>
    <t>인코딩서버</t>
    <phoneticPr fontId="2" type="noConversion"/>
  </si>
  <si>
    <t>프린터</t>
    <phoneticPr fontId="2" type="noConversion"/>
  </si>
  <si>
    <t>프린트</t>
    <phoneticPr fontId="2" type="noConversion"/>
  </si>
  <si>
    <t>조명 스탠프</t>
    <phoneticPr fontId="2" type="noConversion"/>
  </si>
  <si>
    <t>영수증 프린트</t>
    <phoneticPr fontId="2" type="noConversion"/>
  </si>
  <si>
    <t>롱핀 조명</t>
    <phoneticPr fontId="2" type="noConversion"/>
  </si>
  <si>
    <t>청소기</t>
    <phoneticPr fontId="2" type="noConversion"/>
  </si>
  <si>
    <t>프로젝션 TV</t>
    <phoneticPr fontId="2" type="noConversion"/>
  </si>
  <si>
    <t>TV 보관함</t>
    <phoneticPr fontId="2" type="noConversion"/>
  </si>
  <si>
    <t>자판기</t>
    <phoneticPr fontId="2" type="noConversion"/>
  </si>
  <si>
    <t>침대</t>
    <phoneticPr fontId="2" type="noConversion"/>
  </si>
  <si>
    <t>윈도우 서버</t>
    <phoneticPr fontId="2" type="noConversion"/>
  </si>
  <si>
    <t>진공청소기</t>
    <phoneticPr fontId="2" type="noConversion"/>
  </si>
  <si>
    <t>프린터기</t>
    <phoneticPr fontId="2" type="noConversion"/>
  </si>
  <si>
    <t>음향편집컴퓨터</t>
    <phoneticPr fontId="2" type="noConversion"/>
  </si>
  <si>
    <t>방송램프</t>
    <phoneticPr fontId="2" type="noConversion"/>
  </si>
  <si>
    <t>CDP</t>
    <phoneticPr fontId="2" type="noConversion"/>
  </si>
  <si>
    <t>용접기</t>
    <phoneticPr fontId="2" type="noConversion"/>
  </si>
  <si>
    <t>턴테이블</t>
    <phoneticPr fontId="2" type="noConversion"/>
  </si>
  <si>
    <t>신용카드 조회기</t>
    <phoneticPr fontId="2" type="noConversion"/>
  </si>
  <si>
    <t>빔프로젝터</t>
    <phoneticPr fontId="2" type="noConversion"/>
  </si>
  <si>
    <t>헤드폰</t>
    <phoneticPr fontId="2" type="noConversion"/>
  </si>
  <si>
    <t>모니터</t>
    <phoneticPr fontId="2" type="noConversion"/>
  </si>
  <si>
    <t>엔진톱</t>
    <phoneticPr fontId="2" type="noConversion"/>
  </si>
  <si>
    <t>드릴프레스</t>
    <phoneticPr fontId="2" type="noConversion"/>
  </si>
  <si>
    <t>밴드쇼</t>
    <phoneticPr fontId="2" type="noConversion"/>
  </si>
  <si>
    <t>밸트샌더</t>
    <phoneticPr fontId="2" type="noConversion"/>
  </si>
  <si>
    <t>자동대패</t>
    <phoneticPr fontId="2" type="noConversion"/>
  </si>
  <si>
    <t>콤파운드쇼</t>
    <phoneticPr fontId="2" type="noConversion"/>
  </si>
  <si>
    <t>축경사기</t>
    <phoneticPr fontId="2" type="noConversion"/>
  </si>
  <si>
    <t>집진기</t>
    <phoneticPr fontId="2" type="noConversion"/>
  </si>
  <si>
    <t>각끌기</t>
    <phoneticPr fontId="2" type="noConversion"/>
  </si>
  <si>
    <t>전기가마</t>
    <phoneticPr fontId="2" type="noConversion"/>
  </si>
  <si>
    <t>하</t>
    <phoneticPr fontId="108" type="noConversion"/>
  </si>
  <si>
    <t>냉방기</t>
    <phoneticPr fontId="108" type="noConversion"/>
  </si>
  <si>
    <t>난방기</t>
    <phoneticPr fontId="108" type="noConversion"/>
  </si>
  <si>
    <t>총액</t>
    <phoneticPr fontId="2" type="noConversion"/>
  </si>
  <si>
    <t>수정후 처분 분개</t>
    <phoneticPr fontId="2" type="noConversion"/>
  </si>
  <si>
    <t>감가상각누계액</t>
    <phoneticPr fontId="2" type="noConversion"/>
  </si>
  <si>
    <t>검증</t>
    <phoneticPr fontId="2" type="noConversion"/>
  </si>
  <si>
    <t>2011 년 12월 31일 현재</t>
    <phoneticPr fontId="2" type="noConversion"/>
  </si>
  <si>
    <t>1. 임차보증금</t>
    <phoneticPr fontId="2" type="noConversion"/>
  </si>
  <si>
    <t>2. 전기오류수정이익</t>
    <phoneticPr fontId="2" type="noConversion"/>
  </si>
  <si>
    <t>.</t>
    <phoneticPr fontId="2" type="noConversion"/>
  </si>
  <si>
    <t xml:space="preserve">    세 입 세 출 결 산 서</t>
    <phoneticPr fontId="2" type="noConversion"/>
  </si>
  <si>
    <t>예산액</t>
    <phoneticPr fontId="2" type="noConversion"/>
  </si>
  <si>
    <t>결산액</t>
    <phoneticPr fontId="2" type="noConversion"/>
  </si>
  <si>
    <t>Ⅰ. 세입</t>
    <phoneticPr fontId="2" type="noConversion"/>
  </si>
  <si>
    <t>Ⅱ. 세출</t>
    <phoneticPr fontId="2" type="noConversion"/>
  </si>
  <si>
    <t>세출 합계</t>
    <phoneticPr fontId="2" type="noConversion"/>
  </si>
  <si>
    <t xml:space="preserve"> </t>
    <phoneticPr fontId="2" type="noConversion"/>
  </si>
  <si>
    <t>(1) 사업수입</t>
    <phoneticPr fontId="2" type="noConversion"/>
  </si>
  <si>
    <t xml:space="preserve"> 1. 시설사용료수입</t>
    <phoneticPr fontId="2" type="noConversion"/>
  </si>
  <si>
    <t xml:space="preserve">  1-1. 시설대관사업수입</t>
    <phoneticPr fontId="2" type="noConversion"/>
  </si>
  <si>
    <t xml:space="preserve"> 2.영역별프로그램수입</t>
    <phoneticPr fontId="2" type="noConversion"/>
  </si>
  <si>
    <t xml:space="preserve"> - 교육문화사업수입</t>
    <phoneticPr fontId="2" type="noConversion"/>
  </si>
  <si>
    <t xml:space="preserve">  2-1. 목적사업수입</t>
    <phoneticPr fontId="2" type="noConversion"/>
  </si>
  <si>
    <t xml:space="preserve"> 3. 기타사업수입</t>
    <phoneticPr fontId="2" type="noConversion"/>
  </si>
  <si>
    <t xml:space="preserve">  3-1. 기타사업수입</t>
    <phoneticPr fontId="2" type="noConversion"/>
  </si>
  <si>
    <t>(2) 보조금수입</t>
    <phoneticPr fontId="2" type="noConversion"/>
  </si>
  <si>
    <t xml:space="preserve"> 1. 국고보조금</t>
    <phoneticPr fontId="2" type="noConversion"/>
  </si>
  <si>
    <t xml:space="preserve">  2-1. 운영보조금</t>
    <phoneticPr fontId="2" type="noConversion"/>
  </si>
  <si>
    <t xml:space="preserve">  2-2. 인센티브</t>
    <phoneticPr fontId="2" type="noConversion"/>
  </si>
  <si>
    <t xml:space="preserve"> 4. 민간대행사업보조금</t>
    <phoneticPr fontId="2" type="noConversion"/>
  </si>
  <si>
    <t>(3) 사업외수입</t>
    <phoneticPr fontId="2" type="noConversion"/>
  </si>
  <si>
    <t xml:space="preserve"> 2. 법인전입금</t>
    <phoneticPr fontId="2" type="noConversion"/>
  </si>
  <si>
    <t xml:space="preserve"> 3. 예탁금및예수금수입</t>
    <phoneticPr fontId="2" type="noConversion"/>
  </si>
  <si>
    <t xml:space="preserve"> 4. 잡수입</t>
    <phoneticPr fontId="2" type="noConversion"/>
  </si>
  <si>
    <t xml:space="preserve"> 5. 과년도수입</t>
    <phoneticPr fontId="2" type="noConversion"/>
  </si>
  <si>
    <t>세입 합계</t>
    <phoneticPr fontId="2" type="noConversion"/>
  </si>
  <si>
    <t>(1) 사업비</t>
    <phoneticPr fontId="2" type="noConversion"/>
  </si>
  <si>
    <t xml:space="preserve"> 1. 영역별프로그램사업</t>
    <phoneticPr fontId="2" type="noConversion"/>
  </si>
  <si>
    <t xml:space="preserve">  1-1. 목적사업비</t>
    <phoneticPr fontId="2" type="noConversion"/>
  </si>
  <si>
    <t xml:space="preserve"> 2. 기타사업비</t>
    <phoneticPr fontId="2" type="noConversion"/>
  </si>
  <si>
    <t xml:space="preserve"> 3. 특별지원사업비</t>
    <phoneticPr fontId="2" type="noConversion"/>
  </si>
  <si>
    <t xml:space="preserve">  3-1. 청소년운영위원회</t>
    <phoneticPr fontId="2" type="noConversion"/>
  </si>
  <si>
    <t xml:space="preserve">  3-2. 특별지원사업비</t>
    <phoneticPr fontId="2" type="noConversion"/>
  </si>
  <si>
    <t>(2) 인건비</t>
    <phoneticPr fontId="2" type="noConversion"/>
  </si>
  <si>
    <t xml:space="preserve"> 1. 급여</t>
    <phoneticPr fontId="2" type="noConversion"/>
  </si>
  <si>
    <t>(3) 물건비</t>
    <phoneticPr fontId="2" type="noConversion"/>
  </si>
  <si>
    <t xml:space="preserve"> 1. 일반운영비</t>
    <phoneticPr fontId="2" type="noConversion"/>
  </si>
  <si>
    <t xml:space="preserve">  1-1. 사무관리비</t>
    <phoneticPr fontId="2" type="noConversion"/>
  </si>
  <si>
    <t xml:space="preserve">  - 일반수용비</t>
    <phoneticPr fontId="2" type="noConversion"/>
  </si>
  <si>
    <t xml:space="preserve">  - 위탁교육비</t>
    <phoneticPr fontId="2" type="noConversion"/>
  </si>
  <si>
    <t xml:space="preserve">  - 운영수당</t>
    <phoneticPr fontId="2" type="noConversion"/>
  </si>
  <si>
    <t xml:space="preserve">  - 피복피</t>
    <phoneticPr fontId="2" type="noConversion"/>
  </si>
  <si>
    <t xml:space="preserve">  - 급량비</t>
    <phoneticPr fontId="2" type="noConversion"/>
  </si>
  <si>
    <t xml:space="preserve"> - 임차료</t>
    <phoneticPr fontId="2" type="noConversion"/>
  </si>
  <si>
    <t xml:space="preserve">  1-2.공공운영비</t>
    <phoneticPr fontId="2" type="noConversion"/>
  </si>
  <si>
    <t xml:space="preserve">  - 공공요금및공과금</t>
    <phoneticPr fontId="2" type="noConversion"/>
  </si>
  <si>
    <t xml:space="preserve">  - 연료비</t>
    <phoneticPr fontId="2" type="noConversion"/>
  </si>
  <si>
    <t xml:space="preserve">  - 시설장비유지비</t>
    <phoneticPr fontId="2" type="noConversion"/>
  </si>
  <si>
    <t xml:space="preserve">  - 차량비</t>
    <phoneticPr fontId="2" type="noConversion"/>
  </si>
  <si>
    <t xml:space="preserve">  - 공상치료비</t>
    <phoneticPr fontId="2" type="noConversion"/>
  </si>
  <si>
    <t xml:space="preserve">  1-3. 행사비</t>
    <phoneticPr fontId="2" type="noConversion"/>
  </si>
  <si>
    <t xml:space="preserve"> 2. 여비</t>
    <phoneticPr fontId="2" type="noConversion"/>
  </si>
  <si>
    <t xml:space="preserve">  2-1. 국내여비</t>
    <phoneticPr fontId="2" type="noConversion"/>
  </si>
  <si>
    <t xml:space="preserve"> 3. 업무추진비</t>
    <phoneticPr fontId="2" type="noConversion"/>
  </si>
  <si>
    <t xml:space="preserve">  3-1. 기관운영비</t>
    <phoneticPr fontId="2" type="noConversion"/>
  </si>
  <si>
    <t xml:space="preserve">  3-2. 부서운영비</t>
    <phoneticPr fontId="2" type="noConversion"/>
  </si>
  <si>
    <t xml:space="preserve">  3-3. 정원가산업무추진비</t>
    <phoneticPr fontId="2" type="noConversion"/>
  </si>
  <si>
    <t xml:space="preserve"> 4. 직무수행비</t>
    <phoneticPr fontId="2" type="noConversion"/>
  </si>
  <si>
    <t xml:space="preserve">  4-1. 직책급보조비</t>
    <phoneticPr fontId="2" type="noConversion"/>
  </si>
  <si>
    <t xml:space="preserve">  4-2. 직급보조비</t>
    <phoneticPr fontId="2" type="noConversion"/>
  </si>
  <si>
    <t xml:space="preserve"> - 특정업무수당</t>
    <phoneticPr fontId="2" type="noConversion"/>
  </si>
  <si>
    <t>(4) 경상이전</t>
    <phoneticPr fontId="2" type="noConversion"/>
  </si>
  <si>
    <t xml:space="preserve"> 1. 포상금(성과상여금)</t>
    <phoneticPr fontId="2" type="noConversion"/>
  </si>
  <si>
    <t xml:space="preserve"> 2. 연금부담금 등</t>
    <phoneticPr fontId="2" type="noConversion"/>
  </si>
  <si>
    <t xml:space="preserve">  2-1. 퇴직급여부담금</t>
    <phoneticPr fontId="2" type="noConversion"/>
  </si>
  <si>
    <t xml:space="preserve">  2-2. 사회보험부담금</t>
    <phoneticPr fontId="2" type="noConversion"/>
  </si>
  <si>
    <t>(5) 자본적지출</t>
    <phoneticPr fontId="2" type="noConversion"/>
  </si>
  <si>
    <t xml:space="preserve"> 1. 시설유지비</t>
    <phoneticPr fontId="2" type="noConversion"/>
  </si>
  <si>
    <t xml:space="preserve"> 2. 자산취득비</t>
    <phoneticPr fontId="2" type="noConversion"/>
  </si>
  <si>
    <t xml:space="preserve"> 3. 민간대행사업비</t>
    <phoneticPr fontId="2" type="noConversion"/>
  </si>
  <si>
    <t>(6) 사업외지출</t>
    <phoneticPr fontId="2" type="noConversion"/>
  </si>
  <si>
    <t xml:space="preserve"> 1. 예탁금및예수금지출</t>
    <phoneticPr fontId="2" type="noConversion"/>
  </si>
  <si>
    <t xml:space="preserve"> 2. 예치금</t>
    <phoneticPr fontId="2" type="noConversion"/>
  </si>
  <si>
    <t>(7)예비비및기타</t>
    <phoneticPr fontId="2" type="noConversion"/>
  </si>
  <si>
    <t xml:space="preserve"> 1. 예비비</t>
    <phoneticPr fontId="2" type="noConversion"/>
  </si>
  <si>
    <t xml:space="preserve"> 2. 보조금 반환금</t>
    <phoneticPr fontId="2" type="noConversion"/>
  </si>
  <si>
    <t xml:space="preserve"> 3. 과년도지출</t>
    <phoneticPr fontId="2" type="noConversion"/>
  </si>
  <si>
    <t xml:space="preserve">  2-3. 기타반환금     </t>
    <phoneticPr fontId="2" type="noConversion"/>
  </si>
  <si>
    <t xml:space="preserve">  2-1. 국고보조반환금</t>
    <phoneticPr fontId="2" type="noConversion"/>
  </si>
  <si>
    <t xml:space="preserve">  2-2. 시비보조반환금</t>
    <phoneticPr fontId="2" type="noConversion"/>
  </si>
  <si>
    <t xml:space="preserve"> - 시설사용료수입</t>
    <phoneticPr fontId="2" type="noConversion"/>
  </si>
  <si>
    <t>1. 국비보조금</t>
    <phoneticPr fontId="2" type="noConversion"/>
  </si>
  <si>
    <t>4. 민간대행사업보조금</t>
    <phoneticPr fontId="2" type="noConversion"/>
  </si>
  <si>
    <t>5. 특별지원사업보조금</t>
    <phoneticPr fontId="2" type="noConversion"/>
  </si>
  <si>
    <t xml:space="preserve"> - 인센티브</t>
    <phoneticPr fontId="2" type="noConversion"/>
  </si>
  <si>
    <t>1. 법인전입금</t>
    <phoneticPr fontId="2" type="noConversion"/>
  </si>
  <si>
    <t>2. 이자수익</t>
    <phoneticPr fontId="2" type="noConversion"/>
  </si>
  <si>
    <t>3. 잡수입</t>
    <phoneticPr fontId="2" type="noConversion"/>
  </si>
  <si>
    <t>4. 전기오류수정이익</t>
    <phoneticPr fontId="2" type="noConversion"/>
  </si>
  <si>
    <t xml:space="preserve"> - 유지보수료(민간대행사업비)</t>
    <phoneticPr fontId="2" type="noConversion"/>
  </si>
  <si>
    <t xml:space="preserve"> - 상여금</t>
    <phoneticPr fontId="2" type="noConversion"/>
  </si>
  <si>
    <t>(3) 기타비용</t>
    <phoneticPr fontId="2" type="noConversion"/>
  </si>
  <si>
    <t xml:space="preserve"> - 청소년운영위원회</t>
    <phoneticPr fontId="2" type="noConversion"/>
  </si>
  <si>
    <t xml:space="preserve"> - 대안학교 운영보조금</t>
    <phoneticPr fontId="2" type="noConversion"/>
  </si>
  <si>
    <t xml:space="preserve"> - 전환사회와청년연구사업비</t>
    <phoneticPr fontId="2" type="noConversion"/>
  </si>
  <si>
    <t xml:space="preserve"> - 자유학기제프로그램사업비</t>
    <phoneticPr fontId="2" type="noConversion"/>
  </si>
  <si>
    <t xml:space="preserve"> - 대안학교 급식비 보조금</t>
    <phoneticPr fontId="2" type="noConversion"/>
  </si>
  <si>
    <t xml:space="preserve"> - 특성화고지원사업</t>
    <phoneticPr fontId="2" type="noConversion"/>
  </si>
  <si>
    <t xml:space="preserve"> - 어린이창의교육사업</t>
    <phoneticPr fontId="2" type="noConversion"/>
  </si>
  <si>
    <t xml:space="preserve"> - 청소년인재양성교육</t>
    <phoneticPr fontId="2" type="noConversion"/>
  </si>
  <si>
    <t xml:space="preserve"> - 영등포 달시장</t>
    <phoneticPr fontId="2" type="noConversion"/>
  </si>
  <si>
    <t xml:space="preserve"> - 자생삶의 기반</t>
    <phoneticPr fontId="2" type="noConversion"/>
  </si>
  <si>
    <t xml:space="preserve"> - 대안학교 급식비지원사업</t>
    <phoneticPr fontId="2" type="noConversion"/>
  </si>
  <si>
    <t>3. 전기오류수정손실</t>
    <phoneticPr fontId="2" type="noConversion"/>
  </si>
  <si>
    <t>제 17 기 : 2015년 12월 31일 현재</t>
    <phoneticPr fontId="2" type="noConversion"/>
  </si>
  <si>
    <t>제 18 기 : 2016년 12월 31일 현재</t>
    <phoneticPr fontId="2" type="noConversion"/>
  </si>
  <si>
    <t xml:space="preserve">제 18(당) 기 </t>
    <phoneticPr fontId="2" type="noConversion"/>
  </si>
  <si>
    <t xml:space="preserve">제 17(전) 기 </t>
    <phoneticPr fontId="2" type="noConversion"/>
  </si>
  <si>
    <t>(전기순이익:218,978,782원)</t>
    <phoneticPr fontId="2" type="noConversion"/>
  </si>
  <si>
    <t>제 17 기 : 2015년 1월 1일부터 2015년 12월 31일까지</t>
    <phoneticPr fontId="2" type="noConversion"/>
  </si>
  <si>
    <t>제 18 기 : 2016년 1월 1일부터 2016년 12월 31일까지</t>
    <phoneticPr fontId="2" type="noConversion"/>
  </si>
  <si>
    <t>제 18 기 : 2016년 1월 1일부터 2016년 12월 31일까지</t>
    <phoneticPr fontId="2" type="noConversion"/>
  </si>
  <si>
    <t xml:space="preserve"> 2. 서울특별시보조금</t>
    <phoneticPr fontId="2" type="noConversion"/>
  </si>
  <si>
    <t xml:space="preserve"> 3. 자치구 보조금</t>
    <phoneticPr fontId="2" type="noConversion"/>
  </si>
  <si>
    <t xml:space="preserve"> 5. 특별사업보조금</t>
    <phoneticPr fontId="2" type="noConversion"/>
  </si>
  <si>
    <t xml:space="preserve"> 1. 전년도이월금</t>
    <phoneticPr fontId="2" type="noConversion"/>
  </si>
  <si>
    <t xml:space="preserve">  1-4. 맞춤형복지제도시행경비</t>
    <phoneticPr fontId="2" type="noConversion"/>
  </si>
  <si>
    <t xml:space="preserve"> - 지급임차료</t>
    <phoneticPr fontId="2" type="noConversion"/>
  </si>
  <si>
    <t xml:space="preserve"> - 운반비</t>
    <phoneticPr fontId="2" type="noConversion"/>
  </si>
  <si>
    <t xml:space="preserve"> - 오디세이학교</t>
    <phoneticPr fontId="2" type="noConversion"/>
  </si>
  <si>
    <t xml:space="preserve"> - 생활자전거타기</t>
    <phoneticPr fontId="2" type="noConversion"/>
  </si>
  <si>
    <t xml:space="preserve"> - RE:BORN 프로젝트</t>
    <phoneticPr fontId="2" type="noConversion"/>
  </si>
  <si>
    <t xml:space="preserve"> - 오디세이학교 보조금</t>
    <phoneticPr fontId="2" type="noConversion"/>
  </si>
  <si>
    <t xml:space="preserve"> - 생활자전거타기 사업비</t>
    <phoneticPr fontId="2" type="noConversion"/>
  </si>
  <si>
    <t xml:space="preserve"> - RE:BORN 프로젝트사업비</t>
    <phoneticPr fontId="2" type="noConversion"/>
  </si>
  <si>
    <t xml:space="preserve"> - 살림집프로젝트(전환포럼)</t>
    <phoneticPr fontId="2" type="noConversion"/>
  </si>
  <si>
    <t>2. 미수금(주석5)</t>
    <phoneticPr fontId="2" type="noConversion"/>
  </si>
  <si>
    <t>3. 미수수익(주석6)</t>
    <phoneticPr fontId="2" type="noConversion"/>
  </si>
  <si>
    <t>4. 선급비용(주석7)</t>
    <phoneticPr fontId="2" type="noConversion"/>
  </si>
  <si>
    <t>2. 선수금</t>
    <phoneticPr fontId="2" type="noConversion"/>
  </si>
  <si>
    <t>Ⅲ. 수탁자산(주석8)</t>
    <phoneticPr fontId="2" type="noConversion"/>
  </si>
  <si>
    <t>1. 미지급금(주석10)</t>
    <phoneticPr fontId="2" type="noConversion"/>
  </si>
  <si>
    <t>3. 예수금(주석11)</t>
    <phoneticPr fontId="2" type="noConversion"/>
  </si>
  <si>
    <t>Ⅰ. 자본금(주석12)</t>
    <phoneticPr fontId="2" type="noConversion"/>
  </si>
  <si>
    <t>(1) 유형자산(주석13)</t>
    <phoneticPr fontId="2" type="noConversion"/>
  </si>
  <si>
    <t>(2) 무형자산(주석14)</t>
    <phoneticPr fontId="2" type="noConversion"/>
  </si>
  <si>
    <t>4. 법인세비용</t>
    <phoneticPr fontId="2" type="noConversion"/>
  </si>
  <si>
    <t>(당기순이익:-125,164,218원)</t>
    <phoneticPr fontId="2" type="noConversion"/>
  </si>
  <si>
    <t>5. 선납세금</t>
    <phoneticPr fontId="2" type="noConversion"/>
  </si>
  <si>
    <t>4. 미지급법인세</t>
    <phoneticPr fontId="2" type="noConversion"/>
  </si>
</sst>
</file>

<file path=xl/styles.xml><?xml version="1.0" encoding="utf-8"?>
<styleSheet xmlns="http://schemas.openxmlformats.org/spreadsheetml/2006/main">
  <numFmts count="73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#,##0_);\(#,##0\)"/>
    <numFmt numFmtId="177" formatCode="#,##0_);[Red]\(#,##0\)"/>
    <numFmt numFmtId="178" formatCode="_ * #,##0_ ;_ * \-#,##0_ ;_ * &quot;-&quot;_ ;_ @_ "/>
    <numFmt numFmtId="179" formatCode="0.000_)"/>
    <numFmt numFmtId="180" formatCode="d&quot;-&quot;mmm&quot;-&quot;yy"/>
    <numFmt numFmtId="181" formatCode="_-* #,##0\ _D_M_-;\-* #,##0\ _D_M_-;_-* &quot;-&quot;\ _D_M_-;_-@_-"/>
    <numFmt numFmtId="182" formatCode="_-* #,##0.00\ _D_M_-;\-* #,##0.00\ _D_M_-;_-* &quot;-&quot;??\ _D_M_-;_-@_-"/>
    <numFmt numFmtId="183" formatCode="#,##0.0_);[Red]\(#,##0.0\)"/>
    <numFmt numFmtId="184" formatCode="0.000%"/>
    <numFmt numFmtId="185" formatCode="0.00\ %"/>
    <numFmt numFmtId="186" formatCode="#,##0\ ;[Red]\-#,##0\ "/>
    <numFmt numFmtId="187" formatCode="\ @"/>
    <numFmt numFmtId="188" formatCode="#,##0\ \ 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&quot;₩&quot;\ #,##0_);[Red]\(&quot;₩&quot;\ #,##0\)"/>
    <numFmt numFmtId="192" formatCode="yymmdd"/>
    <numFmt numFmtId="193" formatCode="#,##0.00&quot; $&quot;;\-#,##0.00&quot; $&quot;"/>
    <numFmt numFmtId="194" formatCode="#,##0&quot; $&quot;;\-#,##0&quot; $&quot;"/>
    <numFmt numFmtId="195" formatCode="#,##0;[Red]&quot;-&quot;#,##0"/>
    <numFmt numFmtId="196" formatCode="&quot;₩&quot;\ #,##0.00_);\(&quot;₩&quot;\ #,##0.00\)"/>
    <numFmt numFmtId="197" formatCode="_(* #,##0.00_);_(* &quot;₩&quot;\(#,##0.00&quot;₩&quot;\);_(* &quot;-&quot;??_);_(@_)"/>
    <numFmt numFmtId="198" formatCode="#,##0.0"/>
    <numFmt numFmtId="199" formatCode="#,##0.00_ "/>
    <numFmt numFmtId="200" formatCode="0.0"/>
    <numFmt numFmtId="201" formatCode="&quot;₩&quot;\ #,##0_);\(&quot;₩&quot;\ #,##0\)"/>
    <numFmt numFmtId="202" formatCode="_(* #,##0.00_);_(* \(#,##0.00\);_(* &quot;-&quot;??_);_(@_)"/>
    <numFmt numFmtId="203" formatCode="&quot;₩&quot;\ #,##0.00_);[Red]\(&quot;₩&quot;\ #,##0.00\)"/>
    <numFmt numFmtId="204" formatCode="&quot;$&quot;#,##0_);[Red]\(&quot;$&quot;#,##0\)"/>
    <numFmt numFmtId="205" formatCode="_-[$€-2]* #,##0.00_-;\-[$€-2]* #,##0.00_-;_-[$€-2]* &quot;-&quot;??_-"/>
    <numFmt numFmtId="206" formatCode="General_)"/>
    <numFmt numFmtId="207" formatCode="&quot;$&quot;#,##0_);[Red]&quot;₩&quot;\!\(&quot;$&quot;#,##0&quot;₩&quot;\!\)"/>
    <numFmt numFmtId="208" formatCode="&quot;$&quot;#,##0.00_);[Red]&quot;₩&quot;\!\(&quot;$&quot;#,##0.00&quot;₩&quot;\!\)"/>
    <numFmt numFmtId="209" formatCode="0%_);\(0%\)"/>
    <numFmt numFmtId="210" formatCode="_(* #,##0_);_(* \(#,##0\);_(* &quot;-&quot;_);_(@_)"/>
    <numFmt numFmtId="211" formatCode="_ * #,##0.00_ ;_ * \-#,##0.00_ ;_ * &quot;-&quot;??_ ;_ @_ "/>
    <numFmt numFmtId="212" formatCode="#,##0_ ;\-#,##0_ ;* &quot;-&quot;_ ;_ @_ "/>
    <numFmt numFmtId="213" formatCode="0.0%"/>
    <numFmt numFmtId="214" formatCode="0.00000000"/>
    <numFmt numFmtId="215" formatCode="_-* #,##0.000_-;\-* #,##0.000_-;_-* &quot;-&quot;??_-;_-@_-"/>
    <numFmt numFmtId="216" formatCode="#,##0_%_);\(#,##0\)_%;#,##0_%_);@_%_)"/>
    <numFmt numFmtId="217" formatCode="#,##0.00_%_);\(#,##0.00\)_%;#,##0.00_%_);@_%_)"/>
    <numFmt numFmtId="218" formatCode="&quot;$&quot;#,##0.00_%_);\(&quot;$&quot;#,##0.00\)_%;&quot;$&quot;#,##0.00_%_);@_%_)"/>
    <numFmt numFmtId="219" formatCode="0.0\x_)_);&quot;NM&quot;_x_)_);0.0\x_)_);@_%_)"/>
    <numFmt numFmtId="220" formatCode="0.0\%_);\(0.0\%\);0.0\%_);@_%_)"/>
    <numFmt numFmtId="221" formatCode="&quot;$&quot;#,##0_%_);\(&quot;$&quot;#,##0\)_%;&quot;$&quot;#,##0_%_);@_%_)"/>
    <numFmt numFmtId="222" formatCode="&quot;$&quot;#,##0.0_);\(&quot;$&quot;#,##0.0\)"/>
    <numFmt numFmtId="223" formatCode="0_%_);\(0\)_%;0_%_);@_%_)"/>
    <numFmt numFmtId="224" formatCode="m/d/yy_%_)"/>
    <numFmt numFmtId="225" formatCode="&quot;$&quot;#,##0.00_);&quot;$&quot;&quot;$&quot;&quot;$&quot;\(&quot;$&quot;#,##0.00&quot;$&quot;&quot;$&quot;&quot;$&quot;\)"/>
    <numFmt numFmtId="226" formatCode="&quot;$&quot;#,##0.00;[Red]&quot;$&quot;&quot;$&quot;\-#,##0.00"/>
    <numFmt numFmtId="227" formatCode="_ &quot;$&quot;* #,##0_ ;_ &quot;$&quot;* \-#,##0_ ;_ &quot;$&quot;* &quot;-&quot;_ ;_ @_ "/>
    <numFmt numFmtId="228" formatCode="_ &quot;$&quot;* #,##0.00_ ;_ &quot;$&quot;* \-#,##0.00_ ;_ &quot;$&quot;* &quot;-&quot;??_ ;_ @_ "/>
    <numFmt numFmtId="229" formatCode="&quot;$&quot;#.##0_);&quot;$&quot;&quot;$&quot;&quot;$&quot;&quot;$&quot;&quot;$&quot;&quot;$&quot;\(&quot;$&quot;#.##0&quot;$&quot;&quot;$&quot;&quot;$&quot;&quot;$&quot;&quot;$&quot;&quot;$&quot;\)"/>
    <numFmt numFmtId="230" formatCode="&quot;$&quot;#,##0.00;[Red]&quot;$&quot;&quot;$&quot;&quot;$&quot;&quot;$&quot;&quot;$&quot;&quot;$&quot;&quot;$&quot;\-#,##0.00"/>
    <numFmt numFmtId="231" formatCode="_ * #,##0_ ;_ * &quot;$&quot;&quot;$&quot;&quot;$&quot;&quot;$&quot;&quot;$&quot;&quot;$&quot;\-#,##0_ ;_ * &quot;-&quot;_ ;_ @_ "/>
    <numFmt numFmtId="232" formatCode="0.000"/>
    <numFmt numFmtId="233" formatCode="yy&quot;年&quot;\ m&quot;月&quot;\ d&quot;日&quot;"/>
    <numFmt numFmtId="234" formatCode="_-* #,##0\ _F_-;\-* #,##0\ _F_-;_-* &quot;-&quot;\ _F_-;_-@_-"/>
    <numFmt numFmtId="235" formatCode="d\.mmm"/>
    <numFmt numFmtId="236" formatCode="_ * #,##0.00_)&quot;£&quot;_ ;_ * \(#,##0.00\)&quot;£&quot;_ ;_ * &quot;-&quot;??_)&quot;£&quot;_ ;_ @_ "/>
    <numFmt numFmtId="237" formatCode="_ * #,##0.00_)_£_ ;_ * \(#,##0.00\)_£_ ;_ * &quot;-&quot;??_)_£_ ;_ @_ "/>
    <numFmt numFmtId="238" formatCode="#,##0\ &quot;F&quot;;[Red]\-#,##0\ &quot;F&quot;"/>
    <numFmt numFmtId="239" formatCode="#,##0.00\ &quot;F&quot;;\-#,##0.00\ &quot;F&quot;"/>
    <numFmt numFmtId="240" formatCode="#,##0.00_);\(#,##0.0\)"/>
    <numFmt numFmtId="241" formatCode="#,###,###\ ;\(#,###,###\);\-\ ;"/>
    <numFmt numFmtId="242" formatCode="_(* #,##0.000_);_(* \(#,##0.000\);_(* &quot;-&quot;_);_(@_)"/>
    <numFmt numFmtId="243" formatCode="#,###,###.0\ ;\(#,###,###.0\);\-\ ;"/>
    <numFmt numFmtId="244" formatCode="#,##0.00_);\(#,##0.00\)"/>
  </numFmts>
  <fonts count="1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바탕체"/>
      <family val="1"/>
      <charset val="129"/>
    </font>
    <font>
      <b/>
      <sz val="1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바탕체"/>
      <family val="1"/>
      <charset val="129"/>
    </font>
    <font>
      <b/>
      <sz val="16"/>
      <name val="바탕체"/>
      <family val="1"/>
      <charset val="129"/>
    </font>
    <font>
      <sz val="9"/>
      <name val="바탕체"/>
      <family val="1"/>
      <charset val="129"/>
    </font>
    <font>
      <b/>
      <sz val="9"/>
      <name val="바탕체"/>
      <family val="1"/>
      <charset val="129"/>
    </font>
    <font>
      <sz val="9"/>
      <color indexed="8"/>
      <name val="바탕체"/>
      <family val="1"/>
      <charset val="129"/>
    </font>
    <font>
      <b/>
      <sz val="9"/>
      <color indexed="8"/>
      <name val="바탕체"/>
      <family val="1"/>
      <charset val="129"/>
    </font>
    <font>
      <b/>
      <sz val="18"/>
      <color indexed="56"/>
      <name val="맑은 고딕"/>
      <family val="3"/>
      <charset val="129"/>
    </font>
    <font>
      <sz val="10"/>
      <name val="Arial"/>
      <family val="2"/>
    </font>
    <font>
      <sz val="12"/>
      <name val="바탕체"/>
      <family val="1"/>
      <charset val="129"/>
    </font>
    <font>
      <sz val="12"/>
      <name val="¹UAAA¼"/>
      <family val="3"/>
      <charset val="129"/>
    </font>
    <font>
      <u/>
      <sz val="8.4"/>
      <color indexed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name val="??????o"/>
      <family val="3"/>
    </font>
    <font>
      <sz val="11"/>
      <name val="￥i￠￢￠?o"/>
      <family val="3"/>
      <charset val="129"/>
    </font>
    <font>
      <sz val="11"/>
      <name val="¥ì¢¬¢¯o"/>
      <family val="3"/>
    </font>
    <font>
      <sz val="11"/>
      <name val="μ¸¿o"/>
      <family val="3"/>
      <charset val="129"/>
    </font>
    <font>
      <sz val="10"/>
      <name val="MS Sans Serif"/>
      <family val="2"/>
    </font>
    <font>
      <sz val="11"/>
      <color indexed="20"/>
      <name val="맑은 고딕"/>
      <family val="3"/>
      <charset val="129"/>
    </font>
    <font>
      <sz val="12"/>
      <name val="System"/>
      <family val="2"/>
      <charset val="129"/>
    </font>
    <font>
      <sz val="12"/>
      <name val="±¼¸²A¼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"/>
      <color indexed="8"/>
      <name val="Courier"/>
      <family val="3"/>
    </font>
    <font>
      <sz val="11"/>
      <name val="Tms Rmn"/>
      <family val="1"/>
    </font>
    <font>
      <sz val="10"/>
      <name val="MS Serif"/>
      <family val="1"/>
    </font>
    <font>
      <b/>
      <sz val="11"/>
      <name val="Arial"/>
      <family val="2"/>
    </font>
    <font>
      <sz val="10"/>
      <color indexed="16"/>
      <name val="MS Serif"/>
      <family val="1"/>
    </font>
    <font>
      <i/>
      <sz val="11"/>
      <color indexed="23"/>
      <name val="맑은 고딕"/>
      <family val="3"/>
      <charset val="129"/>
    </font>
    <font>
      <b/>
      <sz val="1"/>
      <color indexed="23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Arial"/>
      <family val="2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2"/>
      <name val="Tms Rmn"/>
      <family val="1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2"/>
      <name val="굴림체"/>
      <family val="3"/>
      <charset val="129"/>
    </font>
    <font>
      <sz val="11"/>
      <color indexed="60"/>
      <name val="맑은 고딕"/>
      <family val="3"/>
      <charset val="129"/>
    </font>
    <font>
      <sz val="7"/>
      <name val="Small Fonts"/>
      <family val="2"/>
    </font>
    <font>
      <sz val="12"/>
      <name val="Helv"/>
      <family val="2"/>
    </font>
    <font>
      <sz val="10"/>
      <name val="Times New Roman"/>
      <family val="1"/>
    </font>
    <font>
      <b/>
      <sz val="11"/>
      <color indexed="63"/>
      <name val="맑은 고딕"/>
      <family val="3"/>
      <charset val="129"/>
    </font>
    <font>
      <sz val="8"/>
      <name val="Helv"/>
      <family val="2"/>
    </font>
    <font>
      <b/>
      <sz val="8"/>
      <color indexed="8"/>
      <name val="Helv"/>
      <family val="2"/>
    </font>
    <font>
      <b/>
      <sz val="10"/>
      <color indexed="10"/>
      <name val="Arial"/>
      <family val="2"/>
    </font>
    <font>
      <b/>
      <u/>
      <sz val="13"/>
      <name val="굴림체"/>
      <family val="3"/>
      <charset val="129"/>
    </font>
    <font>
      <sz val="11"/>
      <color indexed="10"/>
      <name val="맑은 고딕"/>
      <family val="3"/>
      <charset val="129"/>
    </font>
    <font>
      <sz val="11"/>
      <name val="궁서"/>
      <family val="1"/>
      <charset val="129"/>
    </font>
    <font>
      <sz val="12"/>
      <name val="Courier"/>
      <family val="3"/>
    </font>
    <font>
      <sz val="10"/>
      <name val="PragmaticaCTT"/>
      <family val="1"/>
    </font>
    <font>
      <sz val="11"/>
      <name val="굴림체"/>
      <family val="3"/>
      <charset val="129"/>
    </font>
    <font>
      <u/>
      <sz val="9"/>
      <color indexed="36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4"/>
      <color indexed="12"/>
      <name val="궁서"/>
      <family val="1"/>
      <charset val="129"/>
    </font>
    <font>
      <b/>
      <sz val="14"/>
      <color indexed="8"/>
      <name val="굴림체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2"/>
      <name val="¹ÙÅÁÃ¼"/>
      <family val="1"/>
      <charset val="129"/>
    </font>
    <font>
      <sz val="12"/>
      <name val="Arial"/>
      <family val="2"/>
    </font>
    <font>
      <b/>
      <sz val="14"/>
      <color indexed="8"/>
      <name val="Times New Roman"/>
      <family val="1"/>
    </font>
    <font>
      <sz val="8"/>
      <name val="Palatino"/>
      <family val="1"/>
    </font>
    <font>
      <sz val="9"/>
      <name val="Times New Roman"/>
      <family val="1"/>
    </font>
    <font>
      <sz val="9"/>
      <name val="Tms Rmn"/>
      <family val="1"/>
    </font>
    <font>
      <sz val="11"/>
      <name val="바탕체"/>
      <family val="1"/>
      <charset val="129"/>
    </font>
    <font>
      <sz val="10"/>
      <color indexed="0"/>
      <name val="MS Sans Serif"/>
      <family val="2"/>
    </font>
    <font>
      <sz val="10"/>
      <color indexed="8"/>
      <name val="Times New Roman"/>
      <family val="1"/>
    </font>
    <font>
      <sz val="6"/>
      <color indexed="8"/>
      <name val="NewCenturySchlbk"/>
      <family val="1"/>
    </font>
    <font>
      <u val="doubleAccounting"/>
      <sz val="10"/>
      <name val="Arial"/>
      <family val="2"/>
    </font>
    <font>
      <sz val="7"/>
      <name val="Palatino"/>
      <family val="1"/>
    </font>
    <font>
      <u/>
      <sz val="8"/>
      <color indexed="12"/>
      <name val="Palatino"/>
      <family val="1"/>
    </font>
    <font>
      <b/>
      <i/>
      <sz val="7"/>
      <name val="Times New Roman"/>
      <family val="1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22"/>
      <color indexed="54"/>
      <name val="Times New Roman"/>
      <family val="1"/>
    </font>
    <font>
      <sz val="10"/>
      <color indexed="16"/>
      <name val="Helvetica-Black"/>
      <family val="2"/>
    </font>
    <font>
      <b/>
      <sz val="10"/>
      <color indexed="8"/>
      <name val="Times New Roman"/>
      <family val="1"/>
    </font>
    <font>
      <u val="singleAccounting"/>
      <sz val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name val="Times New Roman"/>
      <family val="1"/>
    </font>
    <font>
      <u val="double"/>
      <sz val="8"/>
      <color indexed="8"/>
      <name val="Arial"/>
      <family val="2"/>
    </font>
    <font>
      <sz val="10"/>
      <name val="¹UAAA¼"/>
      <family val="1"/>
      <charset val="129"/>
    </font>
    <font>
      <sz val="8"/>
      <name val="맑은 고딕"/>
      <family val="3"/>
      <charset val="129"/>
    </font>
    <font>
      <b/>
      <sz val="8"/>
      <color indexed="81"/>
      <name val="굴림"/>
      <family val="3"/>
      <charset val="129"/>
    </font>
    <font>
      <sz val="10"/>
      <color indexed="8"/>
      <name val="맑은 고딕"/>
      <family val="3"/>
      <charset val="129"/>
    </font>
    <font>
      <sz val="8.5"/>
      <name val="바탕체"/>
      <family val="1"/>
      <charset val="129"/>
    </font>
    <font>
      <sz val="8.5"/>
      <color indexed="8"/>
      <name val="바탕체"/>
      <family val="1"/>
      <charset val="129"/>
    </font>
    <font>
      <sz val="8"/>
      <color indexed="8"/>
      <name val="바탕체"/>
      <family val="1"/>
      <charset val="129"/>
    </font>
    <font>
      <sz val="9"/>
      <name val="돋움"/>
      <family val="3"/>
      <charset val="129"/>
    </font>
    <font>
      <b/>
      <sz val="8.5"/>
      <name val="바탕체"/>
      <family val="1"/>
      <charset val="129"/>
    </font>
    <font>
      <b/>
      <sz val="8.5"/>
      <color indexed="8"/>
      <name val="바탕체"/>
      <family val="1"/>
      <charset val="129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lightGray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0">
    <xf numFmtId="0" fontId="0" fillId="0" borderId="0">
      <alignment vertical="center"/>
    </xf>
    <xf numFmtId="0" fontId="14" fillId="0" borderId="0"/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7" fillId="0" borderId="0"/>
    <xf numFmtId="0" fontId="17" fillId="0" borderId="0"/>
    <xf numFmtId="0" fontId="13" fillId="0" borderId="0"/>
    <xf numFmtId="0" fontId="13" fillId="0" borderId="0"/>
    <xf numFmtId="0" fontId="18" fillId="0" borderId="0">
      <alignment vertical="top"/>
    </xf>
    <xf numFmtId="0" fontId="13" fillId="0" borderId="0"/>
    <xf numFmtId="0" fontId="19" fillId="0" borderId="0"/>
    <xf numFmtId="0" fontId="1" fillId="0" borderId="0"/>
    <xf numFmtId="0" fontId="13" fillId="0" borderId="0" applyNumberFormat="0" applyFill="0" applyBorder="0" applyAlignment="0" applyProtection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8" fontId="56" fillId="0" borderId="0"/>
    <xf numFmtId="30" fontId="67" fillId="0" borderId="0">
      <alignment horizontal="center"/>
    </xf>
    <xf numFmtId="191" fontId="14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206" fontId="68" fillId="0" borderId="0"/>
    <xf numFmtId="206" fontId="68" fillId="0" borderId="0"/>
    <xf numFmtId="206" fontId="68" fillId="0" borderId="0"/>
    <xf numFmtId="206" fontId="68" fillId="0" borderId="0"/>
    <xf numFmtId="206" fontId="68" fillId="0" borderId="0"/>
    <xf numFmtId="206" fontId="68" fillId="0" borderId="0"/>
    <xf numFmtId="206" fontId="68" fillId="0" borderId="0"/>
    <xf numFmtId="206" fontId="68" fillId="0" borderId="0"/>
    <xf numFmtId="206" fontId="68" fillId="0" borderId="0"/>
    <xf numFmtId="206" fontId="68" fillId="0" borderId="0"/>
    <xf numFmtId="206" fontId="68" fillId="0" borderId="0"/>
    <xf numFmtId="0" fontId="69" fillId="0" borderId="0"/>
    <xf numFmtId="0" fontId="14" fillId="0" borderId="0"/>
    <xf numFmtId="192" fontId="1" fillId="0" borderId="2">
      <alignment horizontal="right" vertical="center" shrinkToFit="1"/>
    </xf>
    <xf numFmtId="38" fontId="70" fillId="0" borderId="0"/>
    <xf numFmtId="0" fontId="33" fillId="0" borderId="0">
      <protection locked="0"/>
    </xf>
    <xf numFmtId="1" fontId="70" fillId="0" borderId="2" applyFill="0" applyBorder="0">
      <alignment horizontal="center"/>
    </xf>
    <xf numFmtId="0" fontId="33" fillId="0" borderId="0"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40" fontId="72" fillId="0" borderId="0" applyFont="0" applyFill="0" applyBorder="0" applyAlignment="0" applyProtection="0"/>
    <xf numFmtId="38" fontId="72" fillId="0" borderId="0" applyFont="0" applyFill="0" applyBorder="0" applyAlignment="0" applyProtection="0"/>
    <xf numFmtId="193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9" fontId="70" fillId="22" borderId="0" applyFill="0" applyBorder="0" applyProtection="0">
      <alignment horizontal="right"/>
    </xf>
    <xf numFmtId="10" fontId="70" fillId="0" borderId="0" applyFill="0" applyBorder="0" applyProtection="0">
      <alignment horizontal="right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4">
      <alignment horizontal="center" vertical="center"/>
    </xf>
    <xf numFmtId="0" fontId="73" fillId="0" borderId="0"/>
    <xf numFmtId="37" fontId="3" fillId="0" borderId="5" applyAlignment="0"/>
    <xf numFmtId="195" fontId="7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210" fontId="1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210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/>
    <xf numFmtId="0" fontId="1" fillId="0" borderId="7"/>
    <xf numFmtId="0" fontId="1" fillId="0" borderId="7"/>
    <xf numFmtId="0" fontId="75" fillId="0" borderId="8"/>
    <xf numFmtId="9" fontId="76" fillId="25" borderId="0" applyBorder="0" applyAlignment="0" applyProtection="0">
      <alignment horizontal="center"/>
    </xf>
    <xf numFmtId="229" fontId="14" fillId="0" borderId="0" applyFont="0" applyFill="0" applyBorder="0" applyAlignment="0" applyProtection="0"/>
    <xf numFmtId="4" fontId="33" fillId="0" borderId="0">
      <protection locked="0"/>
    </xf>
    <xf numFmtId="196" fontId="14" fillId="0" borderId="0">
      <protection locked="0"/>
    </xf>
    <xf numFmtId="0" fontId="14" fillId="0" borderId="0"/>
    <xf numFmtId="178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197" fontId="13" fillId="0" borderId="0" applyFont="0" applyFill="0" applyBorder="0" applyAlignment="0" applyProtection="0"/>
    <xf numFmtId="198" fontId="1" fillId="0" borderId="0" applyFont="0" applyFill="0" applyBorder="0" applyAlignment="0" applyProtection="0"/>
    <xf numFmtId="199" fontId="70" fillId="22" borderId="0" applyFill="0" applyBorder="0" applyProtection="0">
      <alignment horizontal="right"/>
    </xf>
    <xf numFmtId="200" fontId="1" fillId="0" borderId="0" applyFont="0" applyFill="0" applyBorder="0" applyAlignment="0" applyProtection="0"/>
    <xf numFmtId="0" fontId="77" fillId="26" borderId="0" applyBorder="0" applyAlignment="0" applyProtection="0"/>
    <xf numFmtId="189" fontId="94" fillId="0" borderId="0" applyFont="0" applyFill="0" applyBorder="0" applyAlignment="0" applyProtection="0"/>
    <xf numFmtId="0" fontId="1" fillId="0" borderId="0" applyFont="0" applyFill="0" applyBorder="0" applyAlignment="0" applyProtection="0"/>
    <xf numFmtId="201" fontId="14" fillId="0" borderId="0">
      <protection locked="0"/>
    </xf>
    <xf numFmtId="0" fontId="1" fillId="0" borderId="7"/>
    <xf numFmtId="0" fontId="1" fillId="0" borderId="7"/>
    <xf numFmtId="231" fontId="107" fillId="0" borderId="0" applyFill="0" applyBorder="0" applyProtection="0">
      <alignment vertical="center"/>
    </xf>
    <xf numFmtId="230" fontId="107" fillId="0" borderId="0" applyFill="0" applyBorder="0" applyProtection="0">
      <alignment vertical="center"/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/>
    <xf numFmtId="0" fontId="20" fillId="0" borderId="0">
      <alignment vertical="center"/>
    </xf>
    <xf numFmtId="0" fontId="13" fillId="0" borderId="0" applyNumberFormat="0" applyFill="0" applyBorder="0" applyAlignment="0" applyProtection="0"/>
    <xf numFmtId="0" fontId="1" fillId="0" borderId="0">
      <alignment vertical="center"/>
    </xf>
    <xf numFmtId="0" fontId="1" fillId="0" borderId="0"/>
    <xf numFmtId="0" fontId="33" fillId="0" borderId="14">
      <protection locked="0"/>
    </xf>
    <xf numFmtId="202" fontId="14" fillId="0" borderId="0">
      <protection locked="0"/>
    </xf>
    <xf numFmtId="203" fontId="14" fillId="0" borderId="0">
      <protection locked="0"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227" fontId="80" fillId="0" borderId="0" applyFont="0" applyFill="0" applyBorder="0" applyAlignment="0" applyProtection="0"/>
    <xf numFmtId="0" fontId="25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25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6" fillId="0" borderId="0"/>
    <xf numFmtId="0" fontId="1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8" fontId="80" fillId="0" borderId="0" applyFont="0" applyFill="0" applyBorder="0" applyAlignment="0" applyProtection="0"/>
    <xf numFmtId="0" fontId="15" fillId="0" borderId="0" applyFont="0" applyFill="0" applyBorder="0" applyAlignment="0" applyProtection="0"/>
    <xf numFmtId="211" fontId="8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7" fillId="3" borderId="0" applyNumberFormat="0" applyBorder="0" applyAlignment="0" applyProtection="0">
      <alignment vertical="center"/>
    </xf>
    <xf numFmtId="0" fontId="60" fillId="0" borderId="0"/>
    <xf numFmtId="0" fontId="82" fillId="0" borderId="0" applyNumberFormat="0">
      <alignment horizontal="center"/>
      <protection hidden="1"/>
    </xf>
    <xf numFmtId="215" fontId="83" fillId="0" borderId="0" applyFont="0" applyFill="0" applyBorder="0" applyAlignment="0" applyProtection="0"/>
    <xf numFmtId="0" fontId="22" fillId="0" borderId="0"/>
    <xf numFmtId="0" fontId="28" fillId="0" borderId="0"/>
    <xf numFmtId="0" fontId="24" fillId="0" borderId="0"/>
    <xf numFmtId="0" fontId="23" fillId="0" borderId="0"/>
    <xf numFmtId="0" fontId="29" fillId="0" borderId="0"/>
    <xf numFmtId="0" fontId="80" fillId="0" borderId="0">
      <alignment vertical="center"/>
    </xf>
    <xf numFmtId="0" fontId="28" fillId="0" borderId="0"/>
    <xf numFmtId="0" fontId="1" fillId="0" borderId="0" applyFill="0" applyBorder="0" applyAlignment="0"/>
    <xf numFmtId="206" fontId="84" fillId="0" borderId="0" applyFill="0" applyBorder="0" applyAlignment="0"/>
    <xf numFmtId="232" fontId="84" fillId="0" borderId="0" applyFill="0" applyBorder="0" applyAlignment="0"/>
    <xf numFmtId="0" fontId="13" fillId="0" borderId="0" applyFill="0" applyBorder="0" applyAlignment="0"/>
    <xf numFmtId="233" fontId="14" fillId="0" borderId="0" applyFill="0" applyBorder="0" applyAlignment="0"/>
    <xf numFmtId="235" fontId="14" fillId="0" borderId="0" applyFill="0" applyBorder="0" applyAlignment="0"/>
    <xf numFmtId="214" fontId="14" fillId="0" borderId="0" applyFill="0" applyBorder="0" applyAlignment="0"/>
    <xf numFmtId="206" fontId="84" fillId="0" borderId="0" applyFill="0" applyBorder="0" applyAlignment="0"/>
    <xf numFmtId="0" fontId="30" fillId="20" borderId="1" applyNumberFormat="0" applyAlignment="0" applyProtection="0">
      <alignment vertical="center"/>
    </xf>
    <xf numFmtId="222" fontId="85" fillId="27" borderId="0" applyNumberFormat="0" applyFont="0" applyBorder="0" applyAlignment="0">
      <alignment horizontal="left"/>
    </xf>
    <xf numFmtId="0" fontId="31" fillId="0" borderId="0"/>
    <xf numFmtId="0" fontId="32" fillId="24" borderId="6" applyNumberFormat="0" applyAlignment="0" applyProtection="0">
      <alignment vertical="center"/>
    </xf>
    <xf numFmtId="4" fontId="33" fillId="0" borderId="0">
      <protection locked="0"/>
    </xf>
    <xf numFmtId="179" fontId="34" fillId="0" borderId="0"/>
    <xf numFmtId="179" fontId="34" fillId="0" borderId="0"/>
    <xf numFmtId="179" fontId="34" fillId="0" borderId="0"/>
    <xf numFmtId="179" fontId="34" fillId="0" borderId="0"/>
    <xf numFmtId="179" fontId="34" fillId="0" borderId="0"/>
    <xf numFmtId="179" fontId="34" fillId="0" borderId="0"/>
    <xf numFmtId="179" fontId="34" fillId="0" borderId="0"/>
    <xf numFmtId="179" fontId="34" fillId="0" borderId="0"/>
    <xf numFmtId="38" fontId="13" fillId="0" borderId="0" applyFont="0" applyFill="0" applyBorder="0" applyAlignment="0" applyProtection="0"/>
    <xf numFmtId="235" fontId="14" fillId="0" borderId="0" applyFont="0" applyFill="0" applyBorder="0" applyAlignment="0" applyProtection="0"/>
    <xf numFmtId="216" fontId="83" fillId="0" borderId="0" applyFont="0" applyFill="0" applyBorder="0" applyAlignment="0" applyProtection="0">
      <alignment horizontal="right"/>
    </xf>
    <xf numFmtId="217" fontId="83" fillId="0" borderId="0" applyFont="0" applyFill="0" applyBorder="0" applyAlignment="0" applyProtection="0">
      <alignment horizontal="right"/>
    </xf>
    <xf numFmtId="225" fontId="86" fillId="0" borderId="0"/>
    <xf numFmtId="0" fontId="13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2" applyProtection="0">
      <alignment horizontal="center" vertical="top" wrapText="1"/>
      <protection hidden="1"/>
    </xf>
    <xf numFmtId="0" fontId="89" fillId="0" borderId="15" applyNumberFormat="0" applyFont="0" applyBorder="0" applyAlignment="0" applyProtection="0">
      <alignment horizontal="center"/>
      <protection hidden="1"/>
    </xf>
    <xf numFmtId="0" fontId="35" fillId="0" borderId="0" applyNumberFormat="0" applyAlignment="0">
      <alignment horizontal="left"/>
    </xf>
    <xf numFmtId="0" fontId="33" fillId="0" borderId="0">
      <protection locked="0"/>
    </xf>
    <xf numFmtId="204" fontId="13" fillId="0" borderId="0" applyFont="0" applyFill="0" applyBorder="0" applyAlignment="0" applyProtection="0"/>
    <xf numFmtId="206" fontId="84" fillId="0" borderId="0" applyFont="0" applyFill="0" applyBorder="0" applyAlignment="0" applyProtection="0"/>
    <xf numFmtId="221" fontId="83" fillId="0" borderId="0" applyFont="0" applyFill="0" applyBorder="0" applyAlignment="0" applyProtection="0">
      <alignment horizontal="right"/>
    </xf>
    <xf numFmtId="218" fontId="83" fillId="0" borderId="0" applyFont="0" applyFill="0" applyBorder="0" applyAlignment="0" applyProtection="0">
      <alignment horizontal="right"/>
    </xf>
    <xf numFmtId="0" fontId="13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1" fillId="0" borderId="0"/>
    <xf numFmtId="180" fontId="36" fillId="28" borderId="0">
      <alignment horizontal="center"/>
    </xf>
    <xf numFmtId="224" fontId="83" fillId="0" borderId="0" applyFont="0" applyFill="0" applyBorder="0" applyAlignment="0" applyProtection="0"/>
    <xf numFmtId="14" fontId="18" fillId="0" borderId="0" applyFill="0" applyBorder="0" applyAlignment="0"/>
    <xf numFmtId="212" fontId="14" fillId="0" borderId="0">
      <protection locked="0"/>
    </xf>
    <xf numFmtId="38" fontId="26" fillId="0" borderId="16">
      <alignment vertical="center"/>
    </xf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26" fontId="86" fillId="0" borderId="0"/>
    <xf numFmtId="223" fontId="83" fillId="0" borderId="17" applyNumberFormat="0" applyFont="0" applyFill="0" applyAlignment="0" applyProtection="0"/>
    <xf numFmtId="189" fontId="90" fillId="0" borderId="0" applyFill="0" applyBorder="0" applyAlignment="0" applyProtection="0"/>
    <xf numFmtId="235" fontId="14" fillId="0" borderId="0" applyFill="0" applyBorder="0" applyAlignment="0"/>
    <xf numFmtId="206" fontId="84" fillId="0" borderId="0" applyFill="0" applyBorder="0" applyAlignment="0"/>
    <xf numFmtId="235" fontId="14" fillId="0" borderId="0" applyFill="0" applyBorder="0" applyAlignment="0"/>
    <xf numFmtId="214" fontId="14" fillId="0" borderId="0" applyFill="0" applyBorder="0" applyAlignment="0"/>
    <xf numFmtId="206" fontId="84" fillId="0" borderId="0" applyFill="0" applyBorder="0" applyAlignment="0"/>
    <xf numFmtId="0" fontId="37" fillId="0" borderId="0" applyNumberFormat="0" applyAlignment="0">
      <alignment horizontal="left"/>
    </xf>
    <xf numFmtId="205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33" fillId="0" borderId="0">
      <protection locked="0"/>
    </xf>
    <xf numFmtId="0" fontId="39" fillId="0" borderId="0">
      <protection locked="0"/>
    </xf>
    <xf numFmtId="0" fontId="33" fillId="0" borderId="0">
      <protection locked="0"/>
    </xf>
    <xf numFmtId="0" fontId="40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183" fontId="1" fillId="0" borderId="0"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91" fillId="0" borderId="0" applyFill="0" applyBorder="0" applyProtection="0">
      <alignment horizontal="left"/>
    </xf>
    <xf numFmtId="0" fontId="42" fillId="4" borderId="0" applyNumberFormat="0" applyBorder="0" applyAlignment="0" applyProtection="0">
      <alignment vertical="center"/>
    </xf>
    <xf numFmtId="38" fontId="43" fillId="22" borderId="0" applyNumberFormat="0" applyBorder="0" applyAlignment="0" applyProtection="0"/>
    <xf numFmtId="220" fontId="83" fillId="0" borderId="0" applyFont="0" applyFill="0" applyBorder="0" applyAlignment="0" applyProtection="0">
      <alignment horizontal="right"/>
    </xf>
    <xf numFmtId="0" fontId="44" fillId="0" borderId="0">
      <alignment horizontal="left"/>
    </xf>
    <xf numFmtId="0" fontId="45" fillId="0" borderId="18" applyNumberFormat="0" applyAlignment="0" applyProtection="0">
      <alignment horizontal="left" vertical="center"/>
    </xf>
    <xf numFmtId="0" fontId="45" fillId="0" borderId="19">
      <alignment horizontal="left" vertical="center"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/>
    <xf numFmtId="14" fontId="51" fillId="29" borderId="20">
      <alignment horizontal="center" vertical="center" wrapText="1"/>
    </xf>
    <xf numFmtId="184" fontId="13" fillId="0" borderId="0">
      <protection locked="0"/>
    </xf>
    <xf numFmtId="184" fontId="13" fillId="0" borderId="0">
      <protection locked="0"/>
    </xf>
    <xf numFmtId="0" fontId="13" fillId="0" borderId="0">
      <alignment horizontal="center"/>
    </xf>
    <xf numFmtId="0" fontId="5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206" fontId="68" fillId="0" borderId="0"/>
    <xf numFmtId="0" fontId="53" fillId="7" borderId="1" applyNumberFormat="0" applyAlignment="0" applyProtection="0">
      <alignment vertical="center"/>
    </xf>
    <xf numFmtId="10" fontId="43" fillId="22" borderId="2" applyNumberFormat="0" applyBorder="0" applyAlignment="0" applyProtection="0"/>
    <xf numFmtId="213" fontId="93" fillId="30" borderId="2" applyNumberFormat="0" applyFont="0" applyBorder="0" applyAlignment="0">
      <protection locked="0"/>
    </xf>
    <xf numFmtId="235" fontId="14" fillId="0" borderId="0" applyFill="0" applyBorder="0" applyAlignment="0"/>
    <xf numFmtId="206" fontId="84" fillId="0" borderId="0" applyFill="0" applyBorder="0" applyAlignment="0"/>
    <xf numFmtId="235" fontId="14" fillId="0" borderId="0" applyFill="0" applyBorder="0" applyAlignment="0"/>
    <xf numFmtId="214" fontId="14" fillId="0" borderId="0" applyFill="0" applyBorder="0" applyAlignment="0"/>
    <xf numFmtId="206" fontId="84" fillId="0" borderId="0" applyFill="0" applyBorder="0" applyAlignment="0"/>
    <xf numFmtId="0" fontId="54" fillId="0" borderId="9" applyNumberFormat="0" applyFill="0" applyAlignment="0" applyProtection="0">
      <alignment vertical="center"/>
    </xf>
    <xf numFmtId="0" fontId="13" fillId="0" borderId="0">
      <alignment horizontal="center"/>
    </xf>
    <xf numFmtId="178" fontId="80" fillId="0" borderId="0" applyFont="0" applyFill="0" applyBorder="0" applyAlignment="0" applyProtection="0"/>
    <xf numFmtId="211" fontId="80" fillId="0" borderId="0" applyFon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5" fillId="0" borderId="20"/>
    <xf numFmtId="185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27" fontId="80" fillId="0" borderId="0" applyFont="0" applyFill="0" applyBorder="0" applyAlignment="0" applyProtection="0"/>
    <xf numFmtId="228" fontId="80" fillId="0" borderId="0" applyFont="0" applyFill="0" applyBorder="0" applyAlignment="0" applyProtection="0"/>
    <xf numFmtId="219" fontId="83" fillId="0" borderId="0" applyFont="0" applyFill="0" applyBorder="0" applyAlignment="0" applyProtection="0">
      <alignment horizontal="right"/>
    </xf>
    <xf numFmtId="0" fontId="57" fillId="23" borderId="0" applyNumberFormat="0" applyBorder="0" applyAlignment="0" applyProtection="0">
      <alignment vertical="center"/>
    </xf>
    <xf numFmtId="37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60" fillId="0" borderId="7" applyFont="0" applyFill="0" applyBorder="0" applyAlignment="0" applyProtection="0">
      <alignment horizontal="right"/>
    </xf>
    <xf numFmtId="0" fontId="60" fillId="0" borderId="7" applyFont="0" applyFill="0" applyBorder="0" applyAlignment="0" applyProtection="0">
      <alignment horizontal="right"/>
    </xf>
    <xf numFmtId="0" fontId="60" fillId="0" borderId="7" applyFont="0" applyFill="0" applyBorder="0" applyAlignment="0" applyProtection="0">
      <alignment horizontal="right"/>
    </xf>
    <xf numFmtId="0" fontId="60" fillId="0" borderId="7" applyFont="0" applyFill="0" applyBorder="0" applyAlignment="0" applyProtection="0">
      <alignment horizontal="right"/>
    </xf>
    <xf numFmtId="0" fontId="20" fillId="21" borderId="3" applyNumberFormat="0" applyFont="0" applyAlignment="0" applyProtection="0">
      <alignment vertical="center"/>
    </xf>
    <xf numFmtId="0" fontId="13" fillId="0" borderId="0"/>
    <xf numFmtId="0" fontId="94" fillId="0" borderId="0"/>
    <xf numFmtId="0" fontId="61" fillId="20" borderId="13" applyNumberFormat="0" applyAlignment="0" applyProtection="0">
      <alignment vertical="center"/>
    </xf>
    <xf numFmtId="40" fontId="18" fillId="22" borderId="0">
      <alignment horizontal="right"/>
    </xf>
    <xf numFmtId="0" fontId="95" fillId="31" borderId="0">
      <alignment horizontal="right"/>
    </xf>
    <xf numFmtId="0" fontId="96" fillId="32" borderId="7"/>
    <xf numFmtId="0" fontId="97" fillId="0" borderId="0" applyBorder="0">
      <alignment horizontal="centerContinuous"/>
    </xf>
    <xf numFmtId="0" fontId="98" fillId="0" borderId="0" applyBorder="0">
      <alignment horizontal="centerContinuous"/>
    </xf>
    <xf numFmtId="1" fontId="99" fillId="0" borderId="0" applyProtection="0">
      <alignment horizontal="right" vertical="center"/>
    </xf>
    <xf numFmtId="0" fontId="100" fillId="33" borderId="2" applyNumberFormat="0" applyProtection="0">
      <alignment horizontal="center" vertical="top" wrapText="1"/>
      <protection hidden="1"/>
    </xf>
    <xf numFmtId="0" fontId="33" fillId="0" borderId="0">
      <protection locked="0"/>
    </xf>
    <xf numFmtId="209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9" fontId="26" fillId="0" borderId="21" applyNumberFormat="0" applyBorder="0"/>
    <xf numFmtId="240" fontId="1" fillId="0" borderId="0" applyFill="0" applyBorder="0" applyAlignment="0"/>
    <xf numFmtId="206" fontId="84" fillId="0" borderId="0" applyFill="0" applyBorder="0" applyAlignment="0"/>
    <xf numFmtId="240" fontId="1" fillId="0" borderId="0" applyFill="0" applyBorder="0" applyAlignment="0"/>
    <xf numFmtId="237" fontId="13" fillId="0" borderId="0" applyFill="0" applyBorder="0" applyAlignment="0"/>
    <xf numFmtId="206" fontId="84" fillId="0" borderId="0" applyFill="0" applyBorder="0" applyAlignment="0"/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46" fillId="0" borderId="20">
      <alignment horizontal="center"/>
    </xf>
    <xf numFmtId="3" fontId="26" fillId="0" borderId="0" applyFont="0" applyFill="0" applyBorder="0" applyAlignment="0" applyProtection="0"/>
    <xf numFmtId="0" fontId="26" fillId="34" borderId="0" applyNumberFormat="0" applyFont="0" applyBorder="0" applyAlignment="0" applyProtection="0"/>
    <xf numFmtId="30" fontId="62" fillId="0" borderId="0" applyNumberFormat="0" applyFill="0" applyBorder="0" applyAlignment="0" applyProtection="0">
      <alignment horizontal="left"/>
    </xf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189" fontId="101" fillId="0" borderId="0" applyFill="0" applyBorder="0" applyAlignment="0" applyProtection="0"/>
    <xf numFmtId="0" fontId="13" fillId="0" borderId="0"/>
    <xf numFmtId="0" fontId="55" fillId="0" borderId="0"/>
    <xf numFmtId="40" fontId="63" fillId="0" borderId="0" applyBorder="0">
      <alignment horizontal="right"/>
    </xf>
    <xf numFmtId="0" fontId="102" fillId="0" borderId="0" applyBorder="0" applyProtection="0">
      <alignment vertical="center"/>
    </xf>
    <xf numFmtId="223" fontId="102" fillId="0" borderId="22" applyBorder="0" applyProtection="0">
      <alignment horizontal="right" vertical="center"/>
    </xf>
    <xf numFmtId="0" fontId="103" fillId="35" borderId="0" applyBorder="0" applyProtection="0">
      <alignment horizontal="centerContinuous" vertical="center"/>
    </xf>
    <xf numFmtId="0" fontId="103" fillId="36" borderId="22" applyBorder="0" applyProtection="0">
      <alignment horizontal="centerContinuous" vertical="center"/>
    </xf>
    <xf numFmtId="0" fontId="104" fillId="0" borderId="0" applyFill="0" applyBorder="0" applyProtection="0">
      <alignment horizontal="left"/>
    </xf>
    <xf numFmtId="0" fontId="91" fillId="0" borderId="23" applyFill="0" applyBorder="0" applyProtection="0">
      <alignment horizontal="left" vertical="top"/>
    </xf>
    <xf numFmtId="0" fontId="105" fillId="0" borderId="0">
      <alignment horizontal="centerContinuous"/>
    </xf>
    <xf numFmtId="49" fontId="18" fillId="0" borderId="0" applyFill="0" applyBorder="0" applyAlignment="0"/>
    <xf numFmtId="238" fontId="13" fillId="0" borderId="0" applyFill="0" applyBorder="0" applyAlignment="0"/>
    <xf numFmtId="239" fontId="13" fillId="0" borderId="0" applyFill="0" applyBorder="0" applyAlignment="0"/>
    <xf numFmtId="0" fontId="15" fillId="0" borderId="0"/>
    <xf numFmtId="0" fontId="64" fillId="0" borderId="0" applyFill="0" applyBorder="0" applyProtection="0">
      <alignment horizontal="left" vertical="top"/>
    </xf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65" fillId="0" borderId="0" applyFill="0" applyBorder="0" applyProtection="0">
      <alignment horizontal="centerContinuous" vertical="center"/>
    </xf>
    <xf numFmtId="0" fontId="56" fillId="22" borderId="0" applyFill="0" applyBorder="0" applyProtection="0">
      <alignment horizontal="center" vertical="center"/>
    </xf>
    <xf numFmtId="184" fontId="13" fillId="0" borderId="24">
      <protection locked="0"/>
    </xf>
    <xf numFmtId="0" fontId="106" fillId="0" borderId="0">
      <alignment horizontal="fill"/>
    </xf>
    <xf numFmtId="0" fontId="13" fillId="0" borderId="0">
      <alignment horizontal="center" textRotation="180"/>
    </xf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center"/>
    </xf>
    <xf numFmtId="215" fontId="83" fillId="0" borderId="0" applyFont="0" applyFill="0" applyBorder="0" applyAlignment="0" applyProtection="0"/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</cellStyleXfs>
  <cellXfs count="245">
    <xf numFmtId="0" fontId="0" fillId="0" borderId="0" xfId="0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3" fillId="0" borderId="25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23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Border="1">
      <alignment vertical="center"/>
    </xf>
    <xf numFmtId="49" fontId="6" fillId="0" borderId="23" xfId="0" applyNumberFormat="1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25" xfId="0" applyFont="1" applyFill="1" applyBorder="1">
      <alignment vertical="center"/>
    </xf>
    <xf numFmtId="0" fontId="3" fillId="0" borderId="22" xfId="0" applyFont="1" applyFill="1" applyBorder="1">
      <alignment vertical="center"/>
    </xf>
    <xf numFmtId="49" fontId="3" fillId="0" borderId="26" xfId="0" applyNumberFormat="1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Fill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23" xfId="0" applyFont="1" applyBorder="1">
      <alignment vertical="center"/>
    </xf>
    <xf numFmtId="0" fontId="8" fillId="0" borderId="23" xfId="0" applyFont="1" applyBorder="1" applyAlignment="1">
      <alignment horizontal="right" vertical="center"/>
    </xf>
    <xf numFmtId="0" fontId="8" fillId="0" borderId="27" xfId="0" applyFont="1" applyBorder="1">
      <alignment vertical="center"/>
    </xf>
    <xf numFmtId="49" fontId="8" fillId="0" borderId="23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25" xfId="0" applyFont="1" applyBorder="1">
      <alignment vertical="center"/>
    </xf>
    <xf numFmtId="177" fontId="6" fillId="22" borderId="7" xfId="0" applyNumberFormat="1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23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Fill="1" applyBorder="1">
      <alignment vertical="center"/>
    </xf>
    <xf numFmtId="0" fontId="6" fillId="0" borderId="7" xfId="0" applyFont="1" applyFill="1" applyBorder="1">
      <alignment vertical="center"/>
    </xf>
    <xf numFmtId="177" fontId="6" fillId="0" borderId="7" xfId="0" applyNumberFormat="1" applyFont="1" applyFill="1" applyBorder="1" applyAlignment="1">
      <alignment vertical="center"/>
    </xf>
    <xf numFmtId="210" fontId="78" fillId="0" borderId="0" xfId="115" applyFont="1" applyFill="1" applyAlignment="1">
      <alignment horizontal="center"/>
    </xf>
    <xf numFmtId="210" fontId="78" fillId="0" borderId="0" xfId="115" applyFont="1" applyFill="1" applyAlignment="1"/>
    <xf numFmtId="210" fontId="78" fillId="0" borderId="0" xfId="115" applyFont="1" applyFill="1" applyAlignment="1">
      <alignment horizontal="distributed" justifyLastLine="1"/>
    </xf>
    <xf numFmtId="14" fontId="78" fillId="0" borderId="0" xfId="115" applyNumberFormat="1" applyFont="1" applyFill="1" applyAlignment="1">
      <alignment horizontal="center"/>
    </xf>
    <xf numFmtId="210" fontId="78" fillId="0" borderId="29" xfId="115" applyFont="1" applyFill="1" applyBorder="1" applyAlignment="1">
      <alignment horizontal="center" vertical="center"/>
    </xf>
    <xf numFmtId="210" fontId="79" fillId="0" borderId="29" xfId="115" applyFont="1" applyFill="1" applyBorder="1" applyAlignment="1">
      <alignment horizontal="center"/>
    </xf>
    <xf numFmtId="210" fontId="79" fillId="37" borderId="30" xfId="115" applyFont="1" applyFill="1" applyBorder="1" applyAlignment="1">
      <alignment horizontal="center"/>
    </xf>
    <xf numFmtId="210" fontId="78" fillId="0" borderId="31" xfId="115" applyFont="1" applyFill="1" applyBorder="1" applyAlignment="1">
      <alignment horizontal="center" vertical="center"/>
    </xf>
    <xf numFmtId="210" fontId="79" fillId="0" borderId="32" xfId="115" applyFont="1" applyFill="1" applyBorder="1" applyAlignment="1">
      <alignment horizontal="center" vertical="center"/>
    </xf>
    <xf numFmtId="210" fontId="79" fillId="0" borderId="32" xfId="115" applyFont="1" applyFill="1" applyBorder="1" applyAlignment="1">
      <alignment horizontal="center"/>
    </xf>
    <xf numFmtId="210" fontId="79" fillId="0" borderId="33" xfId="115" applyFont="1" applyFill="1" applyBorder="1" applyAlignment="1">
      <alignment horizontal="center"/>
    </xf>
    <xf numFmtId="210" fontId="79" fillId="0" borderId="31" xfId="115" applyFont="1" applyFill="1" applyBorder="1" applyAlignment="1">
      <alignment horizontal="center"/>
    </xf>
    <xf numFmtId="210" fontId="79" fillId="0" borderId="34" xfId="115" applyFont="1" applyFill="1" applyBorder="1" applyAlignment="1">
      <alignment horizontal="center"/>
    </xf>
    <xf numFmtId="210" fontId="79" fillId="0" borderId="0" xfId="115" applyFont="1" applyFill="1" applyBorder="1" applyAlignment="1">
      <alignment horizontal="center"/>
    </xf>
    <xf numFmtId="210" fontId="79" fillId="0" borderId="35" xfId="115" applyFont="1" applyFill="1" applyBorder="1" applyAlignment="1">
      <alignment horizontal="center"/>
    </xf>
    <xf numFmtId="0" fontId="79" fillId="0" borderId="33" xfId="115" applyNumberFormat="1" applyFont="1" applyFill="1" applyBorder="1" applyAlignment="1">
      <alignment vertical="center"/>
    </xf>
    <xf numFmtId="210" fontId="79" fillId="0" borderId="33" xfId="115" applyFont="1" applyFill="1" applyBorder="1" applyAlignment="1">
      <alignment vertical="center"/>
    </xf>
    <xf numFmtId="210" fontId="78" fillId="0" borderId="33" xfId="115" applyFont="1" applyFill="1" applyBorder="1" applyAlignment="1">
      <alignment horizontal="center" vertical="center"/>
    </xf>
    <xf numFmtId="210" fontId="78" fillId="0" borderId="33" xfId="115" applyFont="1" applyFill="1" applyBorder="1" applyAlignment="1">
      <alignment horizontal="center"/>
    </xf>
    <xf numFmtId="210" fontId="78" fillId="0" borderId="31" xfId="115" applyFont="1" applyFill="1" applyBorder="1" applyAlignment="1">
      <alignment horizontal="center"/>
    </xf>
    <xf numFmtId="0" fontId="78" fillId="0" borderId="31" xfId="115" applyNumberFormat="1" applyFont="1" applyFill="1" applyBorder="1" applyAlignment="1">
      <alignment horizontal="center"/>
    </xf>
    <xf numFmtId="210" fontId="78" fillId="0" borderId="31" xfId="115" applyFont="1" applyFill="1" applyBorder="1" applyAlignment="1"/>
    <xf numFmtId="0" fontId="78" fillId="0" borderId="31" xfId="115" quotePrefix="1" applyNumberFormat="1" applyFont="1" applyFill="1" applyBorder="1" applyAlignment="1">
      <alignment horizontal="center"/>
    </xf>
    <xf numFmtId="0" fontId="78" fillId="0" borderId="20" xfId="115" applyNumberFormat="1" applyFont="1" applyFill="1" applyBorder="1" applyAlignment="1"/>
    <xf numFmtId="210" fontId="78" fillId="0" borderId="20" xfId="115" applyFont="1" applyFill="1" applyBorder="1" applyAlignment="1"/>
    <xf numFmtId="210" fontId="78" fillId="0" borderId="20" xfId="115" applyFont="1" applyFill="1" applyBorder="1" applyAlignment="1">
      <alignment horizontal="center"/>
    </xf>
    <xf numFmtId="210" fontId="78" fillId="0" borderId="0" xfId="115" applyFont="1" applyFill="1" applyBorder="1" applyAlignment="1"/>
    <xf numFmtId="37" fontId="78" fillId="38" borderId="20" xfId="115" applyNumberFormat="1" applyFont="1" applyFill="1" applyBorder="1" applyAlignment="1"/>
    <xf numFmtId="210" fontId="78" fillId="0" borderId="24" xfId="115" applyFont="1" applyFill="1" applyBorder="1" applyAlignment="1"/>
    <xf numFmtId="210" fontId="78" fillId="0" borderId="0" xfId="115" applyFont="1" applyFill="1" applyAlignment="1">
      <alignment horizontal="right"/>
    </xf>
    <xf numFmtId="37" fontId="78" fillId="0" borderId="0" xfId="115" applyNumberFormat="1" applyFont="1" applyFill="1" applyAlignment="1"/>
    <xf numFmtId="210" fontId="78" fillId="0" borderId="0" xfId="115" applyNumberFormat="1" applyFont="1" applyFill="1" applyAlignment="1"/>
    <xf numFmtId="210" fontId="79" fillId="0" borderId="0" xfId="115" applyFont="1" applyFill="1" applyAlignment="1">
      <alignment horizontal="right"/>
    </xf>
    <xf numFmtId="210" fontId="79" fillId="0" borderId="0" xfId="115" applyFont="1" applyFill="1" applyAlignment="1"/>
    <xf numFmtId="210" fontId="79" fillId="0" borderId="24" xfId="115" applyFont="1" applyFill="1" applyBorder="1" applyAlignment="1"/>
    <xf numFmtId="241" fontId="3" fillId="0" borderId="36" xfId="0" applyNumberFormat="1" applyFont="1" applyBorder="1" applyAlignment="1">
      <alignment horizontal="center" vertical="center"/>
    </xf>
    <xf numFmtId="241" fontId="3" fillId="0" borderId="37" xfId="0" applyNumberFormat="1" applyFont="1" applyBorder="1">
      <alignment vertical="center"/>
    </xf>
    <xf numFmtId="241" fontId="3" fillId="0" borderId="37" xfId="0" applyNumberFormat="1" applyFont="1" applyFill="1" applyBorder="1">
      <alignment vertical="center"/>
    </xf>
    <xf numFmtId="241" fontId="6" fillId="0" borderId="37" xfId="0" applyNumberFormat="1" applyFont="1" applyBorder="1">
      <alignment vertical="center"/>
    </xf>
    <xf numFmtId="241" fontId="6" fillId="0" borderId="37" xfId="0" applyNumberFormat="1" applyFont="1" applyFill="1" applyBorder="1">
      <alignment vertical="center"/>
    </xf>
    <xf numFmtId="241" fontId="3" fillId="0" borderId="38" xfId="0" applyNumberFormat="1" applyFont="1" applyBorder="1">
      <alignment vertical="center"/>
    </xf>
    <xf numFmtId="241" fontId="3" fillId="0" borderId="39" xfId="0" applyNumberFormat="1" applyFont="1" applyBorder="1">
      <alignment vertical="center"/>
    </xf>
    <xf numFmtId="241" fontId="3" fillId="0" borderId="7" xfId="93" applyNumberFormat="1" applyFont="1" applyBorder="1" applyAlignment="1">
      <alignment vertical="center"/>
    </xf>
    <xf numFmtId="241" fontId="3" fillId="0" borderId="39" xfId="0" applyNumberFormat="1" applyFont="1" applyFill="1" applyBorder="1">
      <alignment vertical="center"/>
    </xf>
    <xf numFmtId="241" fontId="4" fillId="0" borderId="36" xfId="0" applyNumberFormat="1" applyFont="1" applyFill="1" applyBorder="1">
      <alignment vertical="center"/>
    </xf>
    <xf numFmtId="241" fontId="4" fillId="0" borderId="37" xfId="0" applyNumberFormat="1" applyFont="1" applyFill="1" applyBorder="1">
      <alignment vertical="center"/>
    </xf>
    <xf numFmtId="241" fontId="3" fillId="0" borderId="38" xfId="0" applyNumberFormat="1" applyFont="1" applyFill="1" applyBorder="1">
      <alignment vertical="center"/>
    </xf>
    <xf numFmtId="0" fontId="4" fillId="0" borderId="25" xfId="0" applyFont="1" applyBorder="1">
      <alignment vertical="center"/>
    </xf>
    <xf numFmtId="0" fontId="4" fillId="0" borderId="22" xfId="0" applyFont="1" applyBorder="1">
      <alignment vertical="center"/>
    </xf>
    <xf numFmtId="241" fontId="3" fillId="0" borderId="2" xfId="0" applyNumberFormat="1" applyFont="1" applyBorder="1">
      <alignment vertical="center"/>
    </xf>
    <xf numFmtId="0" fontId="78" fillId="0" borderId="0" xfId="182" applyFont="1">
      <alignment vertical="center"/>
    </xf>
    <xf numFmtId="0" fontId="78" fillId="0" borderId="0" xfId="182" applyFont="1" applyAlignment="1">
      <alignment horizontal="center" vertical="center"/>
    </xf>
    <xf numFmtId="41" fontId="78" fillId="0" borderId="0" xfId="116" applyFont="1">
      <alignment vertical="center"/>
    </xf>
    <xf numFmtId="0" fontId="78" fillId="0" borderId="0" xfId="182" applyFont="1" applyAlignment="1">
      <alignment horizontal="right" vertical="center"/>
    </xf>
    <xf numFmtId="0" fontId="78" fillId="0" borderId="2" xfId="182" applyNumberFormat="1" applyFont="1" applyBorder="1" applyAlignment="1">
      <alignment horizontal="center" vertical="center"/>
    </xf>
    <xf numFmtId="0" fontId="78" fillId="0" borderId="2" xfId="182" applyFont="1" applyBorder="1" applyAlignment="1">
      <alignment horizontal="center" vertical="center"/>
    </xf>
    <xf numFmtId="41" fontId="78" fillId="0" borderId="2" xfId="116" applyFont="1" applyBorder="1" applyAlignment="1">
      <alignment horizontal="center" vertical="center"/>
    </xf>
    <xf numFmtId="3" fontId="78" fillId="0" borderId="2" xfId="116" applyNumberFormat="1" applyFont="1" applyBorder="1" applyAlignment="1">
      <alignment horizontal="center" vertical="center"/>
    </xf>
    <xf numFmtId="0" fontId="78" fillId="0" borderId="37" xfId="182" applyNumberFormat="1" applyFont="1" applyBorder="1" applyAlignment="1">
      <alignment horizontal="center" vertical="center"/>
    </xf>
    <xf numFmtId="0" fontId="78" fillId="0" borderId="37" xfId="182" applyFont="1" applyBorder="1" applyAlignment="1">
      <alignment horizontal="center" vertical="center"/>
    </xf>
    <xf numFmtId="0" fontId="78" fillId="0" borderId="39" xfId="182" applyFont="1" applyBorder="1" applyAlignment="1">
      <alignment horizontal="center" vertical="center"/>
    </xf>
    <xf numFmtId="41" fontId="78" fillId="0" borderId="2" xfId="182" applyNumberFormat="1" applyFont="1" applyBorder="1" applyAlignment="1">
      <alignment horizontal="center" vertical="center"/>
    </xf>
    <xf numFmtId="0" fontId="78" fillId="0" borderId="36" xfId="182" applyFont="1" applyBorder="1" applyAlignment="1">
      <alignment horizontal="center" vertical="center"/>
    </xf>
    <xf numFmtId="0" fontId="78" fillId="0" borderId="26" xfId="182" applyFont="1" applyBorder="1" applyAlignment="1">
      <alignment horizontal="center" vertical="center"/>
    </xf>
    <xf numFmtId="0" fontId="78" fillId="0" borderId="23" xfId="182" applyFont="1" applyBorder="1" applyAlignment="1">
      <alignment horizontal="center" vertical="center"/>
    </xf>
    <xf numFmtId="210" fontId="78" fillId="0" borderId="0" xfId="115" applyFont="1">
      <alignment vertical="center"/>
    </xf>
    <xf numFmtId="210" fontId="78" fillId="0" borderId="40" xfId="115" applyFont="1" applyBorder="1">
      <alignment vertical="center"/>
    </xf>
    <xf numFmtId="210" fontId="78" fillId="0" borderId="41" xfId="115" applyFont="1" applyBorder="1">
      <alignment vertical="center"/>
    </xf>
    <xf numFmtId="210" fontId="78" fillId="0" borderId="42" xfId="115" applyFont="1" applyBorder="1">
      <alignment vertical="center"/>
    </xf>
    <xf numFmtId="210" fontId="78" fillId="0" borderId="43" xfId="115" applyFont="1" applyBorder="1">
      <alignment vertical="center"/>
    </xf>
    <xf numFmtId="210" fontId="78" fillId="0" borderId="0" xfId="115" applyFont="1" applyBorder="1">
      <alignment vertical="center"/>
    </xf>
    <xf numFmtId="210" fontId="78" fillId="0" borderId="44" xfId="115" applyFont="1" applyBorder="1">
      <alignment vertical="center"/>
    </xf>
    <xf numFmtId="210" fontId="78" fillId="0" borderId="45" xfId="115" applyFont="1" applyBorder="1">
      <alignment vertical="center"/>
    </xf>
    <xf numFmtId="210" fontId="78" fillId="0" borderId="46" xfId="115" applyFont="1" applyBorder="1">
      <alignment vertical="center"/>
    </xf>
    <xf numFmtId="210" fontId="78" fillId="0" borderId="47" xfId="115" applyFont="1" applyBorder="1">
      <alignment vertical="center"/>
    </xf>
    <xf numFmtId="0" fontId="78" fillId="0" borderId="0" xfId="181" applyFont="1" applyAlignment="1">
      <alignment horizontal="center" vertical="center"/>
    </xf>
    <xf numFmtId="0" fontId="78" fillId="0" borderId="0" xfId="181" applyFont="1" applyAlignment="1">
      <alignment vertical="center"/>
    </xf>
    <xf numFmtId="210" fontId="78" fillId="0" borderId="0" xfId="181" applyNumberFormat="1" applyFont="1" applyAlignment="1">
      <alignment horizontal="center" vertical="center"/>
    </xf>
    <xf numFmtId="41" fontId="78" fillId="0" borderId="2" xfId="116" applyFont="1" applyBorder="1">
      <alignment vertical="center"/>
    </xf>
    <xf numFmtId="0" fontId="78" fillId="0" borderId="2" xfId="182" applyFont="1" applyBorder="1">
      <alignment vertical="center"/>
    </xf>
    <xf numFmtId="41" fontId="78" fillId="0" borderId="2" xfId="116" applyFont="1" applyFill="1" applyBorder="1" applyAlignment="1">
      <alignment horizontal="center" vertical="center"/>
    </xf>
    <xf numFmtId="0" fontId="78" fillId="38" borderId="37" xfId="182" applyFont="1" applyFill="1" applyBorder="1" applyAlignment="1">
      <alignment horizontal="center" vertical="center"/>
    </xf>
    <xf numFmtId="41" fontId="78" fillId="38" borderId="0" xfId="116" applyFont="1" applyFill="1" applyBorder="1">
      <alignment vertical="center"/>
    </xf>
    <xf numFmtId="3" fontId="78" fillId="38" borderId="37" xfId="116" applyNumberFormat="1" applyFont="1" applyFill="1" applyBorder="1" applyAlignment="1">
      <alignment horizontal="center" vertical="center"/>
    </xf>
    <xf numFmtId="41" fontId="78" fillId="38" borderId="37" xfId="116" applyFont="1" applyFill="1" applyBorder="1">
      <alignment vertical="center"/>
    </xf>
    <xf numFmtId="0" fontId="78" fillId="0" borderId="37" xfId="182" applyFont="1" applyBorder="1">
      <alignment vertical="center"/>
    </xf>
    <xf numFmtId="0" fontId="78" fillId="39" borderId="37" xfId="182" applyNumberFormat="1" applyFont="1" applyFill="1" applyBorder="1" applyAlignment="1">
      <alignment horizontal="center" vertical="center"/>
    </xf>
    <xf numFmtId="42" fontId="78" fillId="39" borderId="0" xfId="116" applyNumberFormat="1" applyFont="1" applyFill="1" applyBorder="1">
      <alignment vertical="center"/>
    </xf>
    <xf numFmtId="0" fontId="78" fillId="39" borderId="37" xfId="116" applyNumberFormat="1" applyFont="1" applyFill="1" applyBorder="1" applyAlignment="1">
      <alignment horizontal="center" vertical="center"/>
    </xf>
    <xf numFmtId="41" fontId="78" fillId="39" borderId="0" xfId="116" applyFont="1" applyFill="1" applyBorder="1">
      <alignment vertical="center"/>
    </xf>
    <xf numFmtId="41" fontId="78" fillId="39" borderId="37" xfId="116" applyFont="1" applyFill="1" applyBorder="1">
      <alignment vertical="center"/>
    </xf>
    <xf numFmtId="0" fontId="78" fillId="39" borderId="37" xfId="182" applyFont="1" applyFill="1" applyBorder="1" applyAlignment="1">
      <alignment horizontal="center" vertical="center"/>
    </xf>
    <xf numFmtId="3" fontId="78" fillId="39" borderId="37" xfId="116" applyNumberFormat="1" applyFont="1" applyFill="1" applyBorder="1" applyAlignment="1">
      <alignment horizontal="center" vertical="center"/>
    </xf>
    <xf numFmtId="43" fontId="78" fillId="0" borderId="0" xfId="182" applyNumberFormat="1" applyFont="1">
      <alignment vertical="center"/>
    </xf>
    <xf numFmtId="0" fontId="110" fillId="39" borderId="37" xfId="182" applyNumberFormat="1" applyFont="1" applyFill="1" applyBorder="1" applyAlignment="1">
      <alignment horizontal="center" vertical="center"/>
    </xf>
    <xf numFmtId="42" fontId="110" fillId="39" borderId="0" xfId="182" applyNumberFormat="1" applyFont="1" applyFill="1">
      <alignment vertical="center"/>
    </xf>
    <xf numFmtId="41" fontId="110" fillId="39" borderId="0" xfId="116" applyFont="1" applyFill="1">
      <alignment vertical="center"/>
    </xf>
    <xf numFmtId="41" fontId="110" fillId="39" borderId="37" xfId="116" applyFont="1" applyFill="1" applyBorder="1">
      <alignment vertical="center"/>
    </xf>
    <xf numFmtId="0" fontId="78" fillId="0" borderId="23" xfId="182" applyFont="1" applyBorder="1">
      <alignment vertical="center"/>
    </xf>
    <xf numFmtId="41" fontId="78" fillId="0" borderId="0" xfId="182" applyNumberFormat="1" applyFont="1">
      <alignment vertical="center"/>
    </xf>
    <xf numFmtId="242" fontId="78" fillId="0" borderId="0" xfId="181" applyNumberFormat="1" applyFont="1" applyAlignment="1">
      <alignment vertical="center"/>
    </xf>
    <xf numFmtId="243" fontId="3" fillId="0" borderId="39" xfId="0" applyNumberFormat="1" applyFont="1" applyFill="1" applyBorder="1">
      <alignment vertical="center"/>
    </xf>
    <xf numFmtId="244" fontId="3" fillId="0" borderId="0" xfId="0" applyNumberFormat="1" applyFont="1">
      <alignment vertical="center"/>
    </xf>
    <xf numFmtId="41" fontId="113" fillId="0" borderId="0" xfId="93" applyFont="1">
      <alignment vertical="center"/>
    </xf>
    <xf numFmtId="41" fontId="111" fillId="0" borderId="37" xfId="0" applyNumberFormat="1" applyFont="1" applyBorder="1">
      <alignment vertical="center"/>
    </xf>
    <xf numFmtId="41" fontId="111" fillId="0" borderId="0" xfId="0" applyNumberFormat="1" applyFont="1" applyBorder="1">
      <alignment vertical="center"/>
    </xf>
    <xf numFmtId="41" fontId="111" fillId="0" borderId="37" xfId="0" applyNumberFormat="1" applyFont="1" applyBorder="1" applyAlignment="1" applyProtection="1">
      <alignment horizontal="right" vertical="center"/>
    </xf>
    <xf numFmtId="41" fontId="111" fillId="0" borderId="0" xfId="0" applyNumberFormat="1" applyFont="1" applyAlignment="1" applyProtection="1">
      <alignment horizontal="right" vertical="center"/>
    </xf>
    <xf numFmtId="41" fontId="111" fillId="0" borderId="37" xfId="93" applyNumberFormat="1" applyFont="1" applyBorder="1" applyAlignment="1">
      <alignment vertical="center"/>
    </xf>
    <xf numFmtId="41" fontId="112" fillId="0" borderId="37" xfId="0" applyNumberFormat="1" applyFont="1" applyBorder="1">
      <alignment vertical="center"/>
    </xf>
    <xf numFmtId="41" fontId="112" fillId="0" borderId="39" xfId="0" applyNumberFormat="1" applyFont="1" applyBorder="1">
      <alignment vertical="center"/>
    </xf>
    <xf numFmtId="41" fontId="112" fillId="0" borderId="22" xfId="0" applyNumberFormat="1" applyFont="1" applyBorder="1">
      <alignment vertical="center"/>
    </xf>
    <xf numFmtId="41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1" fontId="113" fillId="0" borderId="0" xfId="0" applyNumberFormat="1" applyFont="1">
      <alignment vertical="center"/>
    </xf>
    <xf numFmtId="0" fontId="86" fillId="0" borderId="0" xfId="0" applyFont="1" applyAlignment="1">
      <alignment vertical="center"/>
    </xf>
    <xf numFmtId="0" fontId="86" fillId="0" borderId="0" xfId="0" applyFont="1">
      <alignment vertical="center"/>
    </xf>
    <xf numFmtId="37" fontId="111" fillId="0" borderId="0" xfId="413" applyNumberFormat="1" applyFont="1" applyAlignment="1" applyProtection="1">
      <alignment horizontal="right" vertical="center"/>
    </xf>
    <xf numFmtId="37" fontId="111" fillId="0" borderId="0" xfId="414" applyNumberFormat="1" applyFont="1" applyAlignment="1" applyProtection="1">
      <alignment horizontal="right" vertical="center"/>
    </xf>
    <xf numFmtId="37" fontId="111" fillId="0" borderId="0" xfId="415" applyNumberFormat="1" applyFont="1" applyAlignment="1" applyProtection="1">
      <alignment horizontal="right" vertical="center"/>
    </xf>
    <xf numFmtId="37" fontId="111" fillId="0" borderId="0" xfId="416" applyNumberFormat="1" applyFont="1" applyAlignment="1" applyProtection="1">
      <alignment horizontal="right" vertical="center"/>
    </xf>
    <xf numFmtId="37" fontId="111" fillId="0" borderId="0" xfId="417" applyNumberFormat="1" applyFont="1" applyAlignment="1" applyProtection="1">
      <alignment horizontal="right" vertical="center"/>
    </xf>
    <xf numFmtId="49" fontId="9" fillId="0" borderId="26" xfId="0" applyNumberFormat="1" applyFont="1" applyFill="1" applyBorder="1" applyAlignment="1">
      <alignment vertical="center"/>
    </xf>
    <xf numFmtId="49" fontId="9" fillId="0" borderId="23" xfId="0" applyNumberFormat="1" applyFont="1" applyFill="1" applyBorder="1" applyAlignment="1">
      <alignment vertical="center"/>
    </xf>
    <xf numFmtId="41" fontId="115" fillId="0" borderId="2" xfId="0" applyNumberFormat="1" applyFont="1" applyBorder="1">
      <alignment vertical="center"/>
    </xf>
    <xf numFmtId="41" fontId="116" fillId="0" borderId="2" xfId="0" applyNumberFormat="1" applyFont="1" applyBorder="1">
      <alignment vertical="center"/>
    </xf>
    <xf numFmtId="0" fontId="11" fillId="0" borderId="27" xfId="0" applyFont="1" applyBorder="1">
      <alignment vertical="center"/>
    </xf>
    <xf numFmtId="49" fontId="9" fillId="0" borderId="23" xfId="0" applyNumberFormat="1" applyFont="1" applyFill="1" applyBorder="1" applyAlignment="1">
      <alignment horizontal="left" vertical="center"/>
    </xf>
    <xf numFmtId="41" fontId="115" fillId="0" borderId="37" xfId="93" applyNumberFormat="1" applyFont="1" applyBorder="1" applyAlignment="1">
      <alignment vertical="center"/>
    </xf>
    <xf numFmtId="41" fontId="116" fillId="0" borderId="38" xfId="0" applyNumberFormat="1" applyFont="1" applyBorder="1">
      <alignment vertical="center"/>
    </xf>
    <xf numFmtId="41" fontId="115" fillId="0" borderId="36" xfId="0" applyNumberFormat="1" applyFont="1" applyBorder="1">
      <alignment vertical="center"/>
    </xf>
    <xf numFmtId="0" fontId="8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 shrinkToFit="1"/>
    </xf>
    <xf numFmtId="0" fontId="10" fillId="0" borderId="23" xfId="0" applyFont="1" applyFill="1" applyBorder="1">
      <alignment vertical="center"/>
    </xf>
    <xf numFmtId="41" fontId="112" fillId="0" borderId="37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86" fillId="0" borderId="0" xfId="0" applyFont="1" applyFill="1">
      <alignment vertical="center"/>
    </xf>
    <xf numFmtId="0" fontId="8" fillId="0" borderId="0" xfId="0" applyFont="1" applyFill="1" applyBorder="1" applyAlignment="1">
      <alignment horizontal="left" vertical="center" shrinkToFit="1"/>
    </xf>
    <xf numFmtId="41" fontId="111" fillId="0" borderId="37" xfId="0" applyNumberFormat="1" applyFont="1" applyFill="1" applyBorder="1">
      <alignment vertical="center"/>
    </xf>
    <xf numFmtId="0" fontId="10" fillId="0" borderId="25" xfId="0" applyFont="1" applyFill="1" applyBorder="1">
      <alignment vertical="center"/>
    </xf>
    <xf numFmtId="0" fontId="8" fillId="0" borderId="22" xfId="0" applyFont="1" applyFill="1" applyBorder="1" applyAlignment="1">
      <alignment horizontal="left" vertical="center" shrinkToFit="1"/>
    </xf>
    <xf numFmtId="41" fontId="111" fillId="0" borderId="39" xfId="0" applyNumberFormat="1" applyFont="1" applyFill="1" applyBorder="1">
      <alignment vertical="center"/>
    </xf>
    <xf numFmtId="41" fontId="111" fillId="0" borderId="37" xfId="93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 shrinkToFit="1"/>
    </xf>
    <xf numFmtId="0" fontId="10" fillId="0" borderId="25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 shrinkToFit="1"/>
    </xf>
    <xf numFmtId="41" fontId="112" fillId="0" borderId="39" xfId="0" applyNumberFormat="1" applyFont="1" applyFill="1" applyBorder="1">
      <alignment vertical="center"/>
    </xf>
    <xf numFmtId="241" fontId="3" fillId="0" borderId="7" xfId="0" applyNumberFormat="1" applyFont="1" applyBorder="1">
      <alignment vertical="center"/>
    </xf>
    <xf numFmtId="210" fontId="79" fillId="37" borderId="48" xfId="115" applyFont="1" applyFill="1" applyBorder="1" applyAlignment="1">
      <alignment horizontal="center"/>
    </xf>
    <xf numFmtId="210" fontId="79" fillId="37" borderId="49" xfId="115" applyFont="1" applyFill="1" applyBorder="1" applyAlignment="1">
      <alignment horizontal="center"/>
    </xf>
    <xf numFmtId="210" fontId="79" fillId="40" borderId="50" xfId="115" applyFont="1" applyFill="1" applyBorder="1" applyAlignment="1">
      <alignment horizontal="center" vertical="center"/>
    </xf>
    <xf numFmtId="210" fontId="79" fillId="40" borderId="32" xfId="115" applyFont="1" applyFill="1" applyBorder="1" applyAlignment="1">
      <alignment horizontal="center" vertical="center"/>
    </xf>
    <xf numFmtId="210" fontId="79" fillId="37" borderId="51" xfId="115" applyFont="1" applyFill="1" applyBorder="1" applyAlignment="1">
      <alignment horizontal="center" vertical="center"/>
    </xf>
    <xf numFmtId="210" fontId="79" fillId="37" borderId="52" xfId="115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6" fillId="0" borderId="5" xfId="0" applyFont="1" applyBorder="1" applyAlignment="1">
      <alignment vertical="center"/>
    </xf>
    <xf numFmtId="0" fontId="86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78" fillId="0" borderId="27" xfId="182" applyNumberFormat="1" applyFont="1" applyBorder="1" applyAlignment="1">
      <alignment horizontal="center" vertical="center"/>
    </xf>
    <xf numFmtId="0" fontId="78" fillId="0" borderId="19" xfId="182" applyNumberFormat="1" applyFont="1" applyBorder="1" applyAlignment="1">
      <alignment horizontal="center" vertical="center"/>
    </xf>
    <xf numFmtId="0" fontId="78" fillId="0" borderId="53" xfId="182" applyNumberFormat="1" applyFont="1" applyBorder="1" applyAlignment="1">
      <alignment horizontal="center" vertical="center"/>
    </xf>
    <xf numFmtId="0" fontId="79" fillId="0" borderId="0" xfId="182" applyFont="1" applyBorder="1" applyAlignment="1">
      <alignment horizontal="center" vertical="center"/>
    </xf>
    <xf numFmtId="0" fontId="78" fillId="0" borderId="0" xfId="182" applyFont="1" applyBorder="1" applyAlignment="1">
      <alignment horizontal="center" vertical="center"/>
    </xf>
  </cellXfs>
  <cellStyles count="420">
    <cellStyle name="??&amp;O?&amp;H?_x0008__x000f__x0007_?_x0007__x0001__x0001_" xfId="1"/>
    <cellStyle name="??&amp;O?&amp;H?_x0008_??_x0007__x0001__x0001_" xfId="2"/>
    <cellStyle name="?????_VERA" xfId="3"/>
    <cellStyle name="??_VERA" xfId="4"/>
    <cellStyle name="_1.대양기전2006.06.30-반기검토조서1" xfId="5"/>
    <cellStyle name="_2.대양기전2005-기말감사조서2" xfId="6"/>
    <cellStyle name="_2.대양기전2006.06.30-반기검토조서2" xfId="7"/>
    <cellStyle name="_2011년 기말감사(하자직업교육센터LS_정호락)" xfId="8"/>
    <cellStyle name="_5.대양기전2006-반기검토조서2" xfId="9"/>
    <cellStyle name="_WTB" xfId="17"/>
    <cellStyle name="_감사수정사항집계표(맑은샘물교육)" xfId="10"/>
    <cellStyle name="_대양05년중간감사" xfId="11"/>
    <cellStyle name="_대양기전2006-기말감사조서2" xfId="12"/>
    <cellStyle name="_대양기전반기조서" xfId="13"/>
    <cellStyle name="_맑은샘물교육정산표2011" xfId="14"/>
    <cellStyle name="_정산표(그린화순09)" xfId="15"/>
    <cellStyle name="_주석-조" xfId="16"/>
    <cellStyle name="¤@?e_TEST-1 " xfId="18"/>
    <cellStyle name="0,0_x000d__x000a_NA_x000d__x000a_" xfId="19"/>
    <cellStyle name="1999021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7" xfId="39"/>
    <cellStyle name="7_강남순환도로_2011(반기)" xfId="40"/>
    <cellStyle name="7_그린화순2010감사조서" xfId="41"/>
    <cellStyle name="A¨­???? [0]_2000¨?OER " xfId="187"/>
    <cellStyle name="A¨­????_2000¨?OER " xfId="188"/>
    <cellStyle name="A¨­￠￢￠O [0]_¡¾￠￢¨￢¨￠¨uOAI_ELU01-PART " xfId="189"/>
    <cellStyle name="A¨­¢¬¢Ò [0]_2000¨ùOER " xfId="190"/>
    <cellStyle name="A¨­￠￢￠O_¡¾￠￢¨￢¨￠¨uOAI_ELU01-PART " xfId="191"/>
    <cellStyle name="A¨­¢¬¢Ò_2000¨ùOER " xfId="192"/>
    <cellStyle name="Accent1" xfId="193"/>
    <cellStyle name="Accent2" xfId="194"/>
    <cellStyle name="Accent3" xfId="195"/>
    <cellStyle name="Accent4" xfId="196"/>
    <cellStyle name="Accent5" xfId="197"/>
    <cellStyle name="Accent6" xfId="198"/>
    <cellStyle name="ÅëÈ­ [0]_¿¬°áBS" xfId="199"/>
    <cellStyle name="AeE­ [0]_°eE¹_11¿a½A " xfId="200"/>
    <cellStyle name="ÅëÈ­_¿¬°áBS" xfId="201"/>
    <cellStyle name="AeE­_°eE¹_11¿a½A " xfId="202"/>
    <cellStyle name="AeE¡? [0]_2000¨?OER " xfId="203"/>
    <cellStyle name="AeE¡?_2000¨?OER " xfId="204"/>
    <cellStyle name="AeE¡© [0]_2000¨ùOER " xfId="205"/>
    <cellStyle name="AeE¡©_2000¨ùOER " xfId="206"/>
    <cellStyle name="AeE¡ⓒ [0]_¡¾￠￢¨￢¨￠¨uOAI_ELU01-PART " xfId="207"/>
    <cellStyle name="AeE¡ⓒ_¡¾￠￢¨￢¨￠¨uOAI_ELU01-PART " xfId="208"/>
    <cellStyle name="ALIGNMENT" xfId="209"/>
    <cellStyle name="Arial 10" xfId="210"/>
    <cellStyle name="Arial 12" xfId="211"/>
    <cellStyle name="ÄÞ¸¶ [0]_¿¬°áBS" xfId="212"/>
    <cellStyle name="AÞ¸¶ [0]_°¡³ª´U " xfId="213"/>
    <cellStyle name="ÄÞ¸¶_¿¬°áBS" xfId="214"/>
    <cellStyle name="AÞ¸¶_°eE¹_11¿a½A " xfId="215"/>
    <cellStyle name="Bad" xfId="216"/>
    <cellStyle name="Body_$Dollars" xfId="217"/>
    <cellStyle name="Break" xfId="218"/>
    <cellStyle name="British Pound" xfId="219"/>
    <cellStyle name="C¡?A¨ª_2000¨?OER " xfId="220"/>
    <cellStyle name="C¡IA¨ª_¡ic¨u¡A¨￢I¨￢¡Æ AN¡Æe " xfId="221"/>
    <cellStyle name="C¡ÍA¨ª_2000¨ùOER " xfId="222"/>
    <cellStyle name="C¡IA¨ª_2000¨uOER _1월채권" xfId="223"/>
    <cellStyle name="C￥AØ_¸AAa.¼OAI " xfId="224"/>
    <cellStyle name="Ç¥ÁØ_¿¬°áBS" xfId="225"/>
    <cellStyle name="C￥AØ_≫c¾÷ºIº° AN°e " xfId="226"/>
    <cellStyle name="Calc Currency (0)" xfId="227"/>
    <cellStyle name="Calc Currency (2)" xfId="228"/>
    <cellStyle name="Calc Percent (0)" xfId="229"/>
    <cellStyle name="Calc Percent (1)" xfId="230"/>
    <cellStyle name="Calc Percent (2)" xfId="231"/>
    <cellStyle name="Calc Units (0)" xfId="232"/>
    <cellStyle name="Calc Units (1)" xfId="233"/>
    <cellStyle name="Calc Units (2)" xfId="234"/>
    <cellStyle name="Calculation" xfId="235"/>
    <cellStyle name="Case" xfId="236"/>
    <cellStyle name="category" xfId="237"/>
    <cellStyle name="Check Cell" xfId="238"/>
    <cellStyle name="Comma" xfId="239"/>
    <cellStyle name="Comma  - Style1" xfId="240"/>
    <cellStyle name="Comma  - Style2" xfId="241"/>
    <cellStyle name="Comma  - Style3" xfId="242"/>
    <cellStyle name="Comma  - Style4" xfId="243"/>
    <cellStyle name="Comma  - Style5" xfId="244"/>
    <cellStyle name="Comma  - Style6" xfId="245"/>
    <cellStyle name="Comma  - Style7" xfId="246"/>
    <cellStyle name="Comma  - Style8" xfId="247"/>
    <cellStyle name="Comma [0]" xfId="248"/>
    <cellStyle name="Comma [00]" xfId="249"/>
    <cellStyle name="Comma 0" xfId="250"/>
    <cellStyle name="Comma 2" xfId="251"/>
    <cellStyle name="comma zerodec" xfId="252"/>
    <cellStyle name="Comma_ SG&amp;A Bridge " xfId="253"/>
    <cellStyle name="Comma0" xfId="254"/>
    <cellStyle name="Component" xfId="255"/>
    <cellStyle name="Componet" xfId="256"/>
    <cellStyle name="Copied" xfId="257"/>
    <cellStyle name="Currency" xfId="258"/>
    <cellStyle name="Currency [0]" xfId="259"/>
    <cellStyle name="Currency [00]" xfId="260"/>
    <cellStyle name="Currency 0" xfId="261"/>
    <cellStyle name="Currency 2" xfId="262"/>
    <cellStyle name="Currency_ SG&amp;A Bridge " xfId="263"/>
    <cellStyle name="Currency0" xfId="264"/>
    <cellStyle name="Currency1" xfId="265"/>
    <cellStyle name="date" xfId="266"/>
    <cellStyle name="Date Aligned" xfId="267"/>
    <cellStyle name="Date Short" xfId="268"/>
    <cellStyle name="Date_2011년 기말감사(하자직업교육센터LS_정호락)" xfId="269"/>
    <cellStyle name="DELTA" xfId="270"/>
    <cellStyle name="Dezimal [0]_laroux" xfId="271"/>
    <cellStyle name="Dezimal_laroux" xfId="272"/>
    <cellStyle name="Dollar (zero dec)" xfId="273"/>
    <cellStyle name="Dotted Line" xfId="274"/>
    <cellStyle name="Double Accounting" xfId="275"/>
    <cellStyle name="Enter Currency (0)" xfId="276"/>
    <cellStyle name="Enter Currency (2)" xfId="277"/>
    <cellStyle name="Enter Units (0)" xfId="278"/>
    <cellStyle name="Enter Units (1)" xfId="279"/>
    <cellStyle name="Enter Units (2)" xfId="280"/>
    <cellStyle name="Entered" xfId="281"/>
    <cellStyle name="Euro" xfId="282"/>
    <cellStyle name="Explanatory Text" xfId="283"/>
    <cellStyle name="F2" xfId="284"/>
    <cellStyle name="F3" xfId="285"/>
    <cellStyle name="F4" xfId="286"/>
    <cellStyle name="F5" xfId="287"/>
    <cellStyle name="F6" xfId="288"/>
    <cellStyle name="F7" xfId="289"/>
    <cellStyle name="F8" xfId="290"/>
    <cellStyle name="Fixed" xfId="291"/>
    <cellStyle name="Followed Hyperlink" xfId="292"/>
    <cellStyle name="Footnote" xfId="293"/>
    <cellStyle name="Good" xfId="294"/>
    <cellStyle name="Grey" xfId="295"/>
    <cellStyle name="Hard Percent" xfId="296"/>
    <cellStyle name="HEADER" xfId="297"/>
    <cellStyle name="Header1" xfId="298"/>
    <cellStyle name="Header2" xfId="299"/>
    <cellStyle name="Heading" xfId="300"/>
    <cellStyle name="Heading 1" xfId="301"/>
    <cellStyle name="Heading 2" xfId="302"/>
    <cellStyle name="Heading 3" xfId="303"/>
    <cellStyle name="Heading 4" xfId="304"/>
    <cellStyle name="heading, 1,A MAJOR/BOLD" xfId="305"/>
    <cellStyle name="Heading_2011년 기말감사(하자직업교육센터LS_정호락)" xfId="306"/>
    <cellStyle name="Heading1" xfId="307"/>
    <cellStyle name="Heading2" xfId="308"/>
    <cellStyle name="Horizontal" xfId="309"/>
    <cellStyle name="Hyperlink" xfId="310"/>
    <cellStyle name="Hyperlink seguido" xfId="311"/>
    <cellStyle name="Hyperlink_2011년 기말감사(하자직업교육센터LS_정호락)" xfId="312"/>
    <cellStyle name="Îáû÷íûé_INCOM1" xfId="313"/>
    <cellStyle name="Input" xfId="314"/>
    <cellStyle name="Input [yellow]" xfId="315"/>
    <cellStyle name="input_정산표(그린화순09)" xfId="316"/>
    <cellStyle name="Link Currency (0)" xfId="317"/>
    <cellStyle name="Link Currency (2)" xfId="318"/>
    <cellStyle name="Link Units (0)" xfId="319"/>
    <cellStyle name="Link Units (1)" xfId="320"/>
    <cellStyle name="Link Units (2)" xfId="321"/>
    <cellStyle name="Linked Cell" xfId="322"/>
    <cellStyle name="Matrix" xfId="323"/>
    <cellStyle name="Millares [0]_2-10" xfId="324"/>
    <cellStyle name="Millares_2-10" xfId="325"/>
    <cellStyle name="Milliers [0]_AR1194" xfId="326"/>
    <cellStyle name="Milliers_AR1194" xfId="327"/>
    <cellStyle name="Model" xfId="328"/>
    <cellStyle name="Moeda [0]_aola" xfId="329"/>
    <cellStyle name="Moeda_aola" xfId="330"/>
    <cellStyle name="Mon?aire [0]_AR1194" xfId="331"/>
    <cellStyle name="Mon?aire_AR1194" xfId="332"/>
    <cellStyle name="Moneda [0]_2-10" xfId="333"/>
    <cellStyle name="Moneda_2-10" xfId="334"/>
    <cellStyle name="Multiple" xfId="335"/>
    <cellStyle name="Neutral" xfId="336"/>
    <cellStyle name="no dec" xfId="337"/>
    <cellStyle name="Normal - Style1" xfId="338"/>
    <cellStyle name="Normal - Style2" xfId="339"/>
    <cellStyle name="Normal - Style3" xfId="340"/>
    <cellStyle name="Normal - Style4" xfId="341"/>
    <cellStyle name="Normal - Style5" xfId="342"/>
    <cellStyle name="Normal - Style6" xfId="343"/>
    <cellStyle name="Normal - Style7" xfId="344"/>
    <cellStyle name="Normal - Style8" xfId="345"/>
    <cellStyle name="Normal_ SG&amp;A Bridge " xfId="346"/>
    <cellStyle name="Normal1" xfId="347"/>
    <cellStyle name="Normal2" xfId="348"/>
    <cellStyle name="Normal3" xfId="349"/>
    <cellStyle name="Normal4" xfId="350"/>
    <cellStyle name="Note" xfId="351"/>
    <cellStyle name="Option" xfId="352"/>
    <cellStyle name="OptionHeading" xfId="353"/>
    <cellStyle name="Output" xfId="354"/>
    <cellStyle name="Output Amounts" xfId="355"/>
    <cellStyle name="Output Column Headings" xfId="356"/>
    <cellStyle name="Output Line Items" xfId="357"/>
    <cellStyle name="Output Report Heading" xfId="358"/>
    <cellStyle name="Output Report Title" xfId="359"/>
    <cellStyle name="Page Number" xfId="360"/>
    <cellStyle name="Parent" xfId="361"/>
    <cellStyle name="Percent" xfId="362"/>
    <cellStyle name="Percent (0)" xfId="363"/>
    <cellStyle name="Percent [0]" xfId="364"/>
    <cellStyle name="Percent [00]" xfId="365"/>
    <cellStyle name="Percent [2]" xfId="366"/>
    <cellStyle name="Percent_#6 Temps &amp; Contractors" xfId="367"/>
    <cellStyle name="PERCENTAGE" xfId="368"/>
    <cellStyle name="PrePop Currency (0)" xfId="369"/>
    <cellStyle name="PrePop Currency (2)" xfId="370"/>
    <cellStyle name="PrePop Units (0)" xfId="371"/>
    <cellStyle name="PrePop Units (1)" xfId="372"/>
    <cellStyle name="PrePop Units (2)" xfId="373"/>
    <cellStyle name="PSChar" xfId="374"/>
    <cellStyle name="PSDate" xfId="375"/>
    <cellStyle name="PSDec" xfId="376"/>
    <cellStyle name="PSHeading" xfId="377"/>
    <cellStyle name="PSInt" xfId="378"/>
    <cellStyle name="PSSpacer" xfId="379"/>
    <cellStyle name="RevList" xfId="380"/>
    <cellStyle name="Separador de milhares [0]_Person" xfId="381"/>
    <cellStyle name="Separador de milhares_Person" xfId="382"/>
    <cellStyle name="Single Accounting" xfId="383"/>
    <cellStyle name="Standard_laroux" xfId="384"/>
    <cellStyle name="subhead" xfId="385"/>
    <cellStyle name="Subtotal" xfId="386"/>
    <cellStyle name="Table Head" xfId="387"/>
    <cellStyle name="Table Head Aligned" xfId="388"/>
    <cellStyle name="Table Head Blue" xfId="389"/>
    <cellStyle name="Table Head Green" xfId="390"/>
    <cellStyle name="Table Title" xfId="391"/>
    <cellStyle name="Table Units" xfId="392"/>
    <cellStyle name="Table_Header" xfId="393"/>
    <cellStyle name="Text Indent A" xfId="394"/>
    <cellStyle name="Text Indent B" xfId="395"/>
    <cellStyle name="Text Indent C" xfId="396"/>
    <cellStyle name="þ_x001d_ð'&amp;Oy?Hy9_x0008__x000f__x0007_æ_x0007__x0007__x0001__x0001_" xfId="397"/>
    <cellStyle name="Tickmark" xfId="398"/>
    <cellStyle name="Times 10" xfId="399"/>
    <cellStyle name="Times 12" xfId="400"/>
    <cellStyle name="Title" xfId="401"/>
    <cellStyle name="title [1]" xfId="402"/>
    <cellStyle name="title [2]" xfId="403"/>
    <cellStyle name="Total" xfId="404"/>
    <cellStyle name="Underline_Double" xfId="405"/>
    <cellStyle name="Vertical" xfId="406"/>
    <cellStyle name="W?rung [0]_laroux" xfId="407"/>
    <cellStyle name="W?rung_laroux" xfId="408"/>
    <cellStyle name="Währung [0]_laroux" xfId="409"/>
    <cellStyle name="Währung_laroux" xfId="410"/>
    <cellStyle name="Warning Text" xfId="411"/>
    <cellStyle name="Yen" xfId="412"/>
    <cellStyle name="견적" xfId="42"/>
    <cellStyle name="결산일" xfId="43"/>
    <cellStyle name="고정소숫점" xfId="44"/>
    <cellStyle name="고정출력1" xfId="45"/>
    <cellStyle name="고정출력2" xfId="46"/>
    <cellStyle name="咬訌裝?INCOM1" xfId="47"/>
    <cellStyle name="咬訌裝?INCOM10" xfId="48"/>
    <cellStyle name="咬訌裝?INCOM2" xfId="49"/>
    <cellStyle name="咬訌裝?INCOM3" xfId="50"/>
    <cellStyle name="咬訌裝?INCOM4" xfId="51"/>
    <cellStyle name="咬訌裝?INCOM5" xfId="52"/>
    <cellStyle name="咬訌裝?INCOM6" xfId="53"/>
    <cellStyle name="咬訌裝?INCOM7" xfId="54"/>
    <cellStyle name="咬訌裝?INCOM8" xfId="55"/>
    <cellStyle name="咬訌裝?INCOM9" xfId="56"/>
    <cellStyle name="咬訌裝?PRIB11" xfId="57"/>
    <cellStyle name="咬訌裝?report-2 " xfId="58"/>
    <cellStyle name="굴림체" xfId="59"/>
    <cellStyle name="금액" xfId="60"/>
    <cellStyle name="기계" xfId="61"/>
    <cellStyle name="날짜" xfId="62"/>
    <cellStyle name="년도" xfId="63"/>
    <cellStyle name="달러" xfId="64"/>
    <cellStyle name="뒤에 오는 하이퍼링크_00.결산명세서(1)" xfId="65"/>
    <cellStyle name="똿뗦먛귟 [0.00]_PRODUCT DETAIL Q1" xfId="66"/>
    <cellStyle name="똿뗦먛귟_PRODUCT DETAIL Q1" xfId="67"/>
    <cellStyle name="믅됞 [0.00]_laroux" xfId="68"/>
    <cellStyle name="믅됞_laroux" xfId="69"/>
    <cellStyle name="백분율 [0]" xfId="70"/>
    <cellStyle name="백분율 [2]" xfId="71"/>
    <cellStyle name="백분율 2" xfId="72"/>
    <cellStyle name="백분율 2 10" xfId="73"/>
    <cellStyle name="백분율 2 11" xfId="74"/>
    <cellStyle name="백분율 2 12" xfId="75"/>
    <cellStyle name="백분율 2 2" xfId="76"/>
    <cellStyle name="백분율 2 3" xfId="77"/>
    <cellStyle name="백분율 2 4" xfId="78"/>
    <cellStyle name="백분율 2 5" xfId="79"/>
    <cellStyle name="백분율 2 6" xfId="80"/>
    <cellStyle name="백분율 2 7" xfId="81"/>
    <cellStyle name="백분율 2 8" xfId="82"/>
    <cellStyle name="백분율 2 9" xfId="83"/>
    <cellStyle name="백분율 3" xfId="84"/>
    <cellStyle name="백분율 4" xfId="85"/>
    <cellStyle name="백분율 5" xfId="86"/>
    <cellStyle name="백분율 6" xfId="87"/>
    <cellStyle name="백분율 7" xfId="88"/>
    <cellStyle name="분기" xfId="89"/>
    <cellStyle name="뷭?_BOOKSHIP" xfId="90"/>
    <cellStyle name="선택영역의 가운데로" xfId="91"/>
    <cellStyle name="숫자(R)" xfId="92"/>
    <cellStyle name="쉼표 [0]" xfId="93" builtinId="6"/>
    <cellStyle name="쉼표 [0] 10" xfId="94"/>
    <cellStyle name="쉼표 [0] 11" xfId="95"/>
    <cellStyle name="쉼표 [0] 12" xfId="96"/>
    <cellStyle name="쉼표 [0] 13" xfId="97"/>
    <cellStyle name="쉼표 [0] 14" xfId="98"/>
    <cellStyle name="쉼표 [0] 15" xfId="99"/>
    <cellStyle name="쉼표 [0] 16" xfId="100"/>
    <cellStyle name="쉼표 [0] 17" xfId="101"/>
    <cellStyle name="쉼표 [0] 18" xfId="102"/>
    <cellStyle name="쉼표 [0] 19" xfId="103"/>
    <cellStyle name="쉼표 [0] 2" xfId="104"/>
    <cellStyle name="쉼표 [0] 2 2" xfId="105"/>
    <cellStyle name="쉼표 [0] 2_2011년 기말감사(하자직업교육센터LS_정호락)" xfId="106"/>
    <cellStyle name="쉼표 [0] 3" xfId="107"/>
    <cellStyle name="쉼표 [0] 3 2" xfId="108"/>
    <cellStyle name="쉼표 [0] 4" xfId="109"/>
    <cellStyle name="쉼표 [0] 5" xfId="110"/>
    <cellStyle name="쉼표 [0] 6" xfId="111"/>
    <cellStyle name="쉼표 [0] 7" xfId="112"/>
    <cellStyle name="쉼표 [0] 8" xfId="113"/>
    <cellStyle name="쉼표 [0] 9" xfId="114"/>
    <cellStyle name="쉼표 [0]_2011년 기말감사(하자직업교육센터LS_정호락)" xfId="115"/>
    <cellStyle name="쉼표 [0]_2011년 회계감사 비품감가상각정리끝(3.7검사일)" xfId="116"/>
    <cellStyle name="스타일 1" xfId="117"/>
    <cellStyle name="식" xfId="118"/>
    <cellStyle name="식_모델제세공과금(0424)-1100원" xfId="119"/>
    <cellStyle name="안건회계법인" xfId="120"/>
    <cellStyle name="옴니" xfId="121"/>
    <cellStyle name="원" xfId="122"/>
    <cellStyle name="자리수" xfId="123"/>
    <cellStyle name="자리수0" xfId="124"/>
    <cellStyle name="지정되지 않음" xfId="125"/>
    <cellStyle name="콤? [0]" xfId="126"/>
    <cellStyle name="콤냡?&lt;_x000f_$??:_x0009_`1_1 " xfId="127"/>
    <cellStyle name="콤릈_laroux_2" xfId="128"/>
    <cellStyle name="콤마 [0]_  RANGE " xfId="129"/>
    <cellStyle name="콤마 [2]" xfId="130"/>
    <cellStyle name="콤마_  RANGE " xfId="131"/>
    <cellStyle name="큰글자" xfId="132"/>
    <cellStyle name="통화 [0] 2" xfId="133"/>
    <cellStyle name="통화 [0ɝ_laroux_성일개발(주)현금흐름표" xfId="134"/>
    <cellStyle name="퍼센트" xfId="135"/>
    <cellStyle name="평" xfId="136"/>
    <cellStyle name="평_모델제세공과금(0424)-1100원" xfId="137"/>
    <cellStyle name="표10" xfId="138"/>
    <cellStyle name="표13" xfId="139"/>
    <cellStyle name="표준" xfId="0" builtinId="0"/>
    <cellStyle name="표준 10" xfId="140"/>
    <cellStyle name="표준 11" xfId="141"/>
    <cellStyle name="표준 12" xfId="142"/>
    <cellStyle name="표준 13" xfId="143"/>
    <cellStyle name="표준 14" xfId="144"/>
    <cellStyle name="표준 15" xfId="145"/>
    <cellStyle name="표준 16" xfId="146"/>
    <cellStyle name="표준 17" xfId="147"/>
    <cellStyle name="표준 18" xfId="148"/>
    <cellStyle name="표준 19" xfId="149"/>
    <cellStyle name="표준 2" xfId="150"/>
    <cellStyle name="표준 2 10" xfId="151"/>
    <cellStyle name="표준 2 11" xfId="152"/>
    <cellStyle name="표준 2 12" xfId="153"/>
    <cellStyle name="표준 2 13" xfId="154"/>
    <cellStyle name="표준 2 2" xfId="155"/>
    <cellStyle name="표준 2 3" xfId="156"/>
    <cellStyle name="표준 2 4" xfId="157"/>
    <cellStyle name="표준 2 5" xfId="158"/>
    <cellStyle name="표준 2 6" xfId="159"/>
    <cellStyle name="표준 2 7" xfId="160"/>
    <cellStyle name="표준 2 8" xfId="161"/>
    <cellStyle name="표준 2 9" xfId="162"/>
    <cellStyle name="표준 2_08결산표지와BS_20090131" xfId="163"/>
    <cellStyle name="표준 20" xfId="164"/>
    <cellStyle name="표준 21" xfId="165"/>
    <cellStyle name="표준 22" xfId="166"/>
    <cellStyle name="표준 23" xfId="167"/>
    <cellStyle name="표준 24" xfId="168"/>
    <cellStyle name="표준 25" xfId="169"/>
    <cellStyle name="표준 26" xfId="170"/>
    <cellStyle name="표준 27" xfId="171"/>
    <cellStyle name="표준 28" xfId="413"/>
    <cellStyle name="표준 29" xfId="172"/>
    <cellStyle name="표준 3" xfId="173"/>
    <cellStyle name="표준 30" xfId="414"/>
    <cellStyle name="표준 31" xfId="415"/>
    <cellStyle name="표준 32" xfId="174"/>
    <cellStyle name="표준 33" xfId="416"/>
    <cellStyle name="표준 34" xfId="417"/>
    <cellStyle name="표준 35" xfId="418"/>
    <cellStyle name="표준 36" xfId="419"/>
    <cellStyle name="표준 4" xfId="175"/>
    <cellStyle name="표준 5" xfId="176"/>
    <cellStyle name="표준 6" xfId="177"/>
    <cellStyle name="표준 7" xfId="178"/>
    <cellStyle name="표준 8" xfId="179"/>
    <cellStyle name="표준 9" xfId="180"/>
    <cellStyle name="표준_2011년 기말감사(하자직업교육센터LS_정호락)" xfId="181"/>
    <cellStyle name="표준_2011년 회계감사 비품감가상각정리끝(3.7검사일)" xfId="182"/>
    <cellStyle name="標準_Akia(F）-8" xfId="183"/>
    <cellStyle name="합산" xfId="184"/>
    <cellStyle name="화폐기호" xfId="185"/>
    <cellStyle name="화폐기호0" xfId="1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76" Type="http://schemas.openxmlformats.org/officeDocument/2006/relationships/externalLink" Target="externalLinks/externalLink71.xml"/><Relationship Id="rId84" Type="http://schemas.openxmlformats.org/officeDocument/2006/relationships/externalLink" Target="externalLinks/externalLink79.xml"/><Relationship Id="rId89" Type="http://schemas.openxmlformats.org/officeDocument/2006/relationships/externalLink" Target="externalLinks/externalLink84.xml"/><Relationship Id="rId97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92" Type="http://schemas.openxmlformats.org/officeDocument/2006/relationships/externalLink" Target="externalLinks/externalLink8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externalLink" Target="externalLinks/externalLink61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87" Type="http://schemas.openxmlformats.org/officeDocument/2006/relationships/externalLink" Target="externalLinks/externalLink82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82" Type="http://schemas.openxmlformats.org/officeDocument/2006/relationships/externalLink" Target="externalLinks/externalLink77.xml"/><Relationship Id="rId90" Type="http://schemas.openxmlformats.org/officeDocument/2006/relationships/externalLink" Target="externalLinks/externalLink85.xml"/><Relationship Id="rId95" Type="http://schemas.openxmlformats.org/officeDocument/2006/relationships/theme" Target="theme/theme1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77" Type="http://schemas.openxmlformats.org/officeDocument/2006/relationships/externalLink" Target="externalLinks/externalLink72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5.xml"/><Relationship Id="rId85" Type="http://schemas.openxmlformats.org/officeDocument/2006/relationships/externalLink" Target="externalLinks/externalLink80.xml"/><Relationship Id="rId93" Type="http://schemas.openxmlformats.org/officeDocument/2006/relationships/externalLink" Target="externalLinks/externalLink88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83" Type="http://schemas.openxmlformats.org/officeDocument/2006/relationships/externalLink" Target="externalLinks/externalLink78.xml"/><Relationship Id="rId88" Type="http://schemas.openxmlformats.org/officeDocument/2006/relationships/externalLink" Target="externalLinks/externalLink83.xml"/><Relationship Id="rId91" Type="http://schemas.openxmlformats.org/officeDocument/2006/relationships/externalLink" Target="externalLinks/externalLink86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81" Type="http://schemas.openxmlformats.org/officeDocument/2006/relationships/externalLink" Target="externalLinks/externalLink76.xml"/><Relationship Id="rId86" Type="http://schemas.openxmlformats.org/officeDocument/2006/relationships/externalLink" Target="externalLinks/externalLink81.xml"/><Relationship Id="rId94" Type="http://schemas.openxmlformats.org/officeDocument/2006/relationships/externalLink" Target="externalLinks/externalLink89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</xdr:row>
      <xdr:rowOff>57150</xdr:rowOff>
    </xdr:from>
    <xdr:to>
      <xdr:col>5</xdr:col>
      <xdr:colOff>19050</xdr:colOff>
      <xdr:row>1</xdr:row>
      <xdr:rowOff>57150</xdr:rowOff>
    </xdr:to>
    <xdr:sp macro="" textlink="">
      <xdr:nvSpPr>
        <xdr:cNvPr id="1197" name="Line 3"/>
        <xdr:cNvSpPr>
          <a:spLocks noChangeShapeType="1"/>
        </xdr:cNvSpPr>
      </xdr:nvSpPr>
      <xdr:spPr bwMode="auto">
        <a:xfrm>
          <a:off x="2381250" y="333375"/>
          <a:ext cx="22288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2</xdr:row>
      <xdr:rowOff>38100</xdr:rowOff>
    </xdr:from>
    <xdr:to>
      <xdr:col>3</xdr:col>
      <xdr:colOff>352425</xdr:colOff>
      <xdr:row>2</xdr:row>
      <xdr:rowOff>38100</xdr:rowOff>
    </xdr:to>
    <xdr:sp macro="" textlink="">
      <xdr:nvSpPr>
        <xdr:cNvPr id="2404" name="Line 3"/>
        <xdr:cNvSpPr>
          <a:spLocks noChangeShapeType="1"/>
        </xdr:cNvSpPr>
      </xdr:nvSpPr>
      <xdr:spPr bwMode="auto">
        <a:xfrm>
          <a:off x="2295525" y="47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285750</xdr:colOff>
      <xdr:row>1</xdr:row>
      <xdr:rowOff>76200</xdr:rowOff>
    </xdr:from>
    <xdr:to>
      <xdr:col>5</xdr:col>
      <xdr:colOff>104775</xdr:colOff>
      <xdr:row>1</xdr:row>
      <xdr:rowOff>76200</xdr:rowOff>
    </xdr:to>
    <xdr:sp macro="" textlink="">
      <xdr:nvSpPr>
        <xdr:cNvPr id="2405" name="Line 4"/>
        <xdr:cNvSpPr>
          <a:spLocks noChangeShapeType="1"/>
        </xdr:cNvSpPr>
      </xdr:nvSpPr>
      <xdr:spPr bwMode="auto">
        <a:xfrm>
          <a:off x="2228850" y="295275"/>
          <a:ext cx="218122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352425</xdr:colOff>
      <xdr:row>3</xdr:row>
      <xdr:rowOff>38100</xdr:rowOff>
    </xdr:from>
    <xdr:to>
      <xdr:col>3</xdr:col>
      <xdr:colOff>352425</xdr:colOff>
      <xdr:row>3</xdr:row>
      <xdr:rowOff>38100</xdr:rowOff>
    </xdr:to>
    <xdr:sp macro="" textlink="">
      <xdr:nvSpPr>
        <xdr:cNvPr id="2406" name="Line 3"/>
        <xdr:cNvSpPr>
          <a:spLocks noChangeShapeType="1"/>
        </xdr:cNvSpPr>
      </xdr:nvSpPr>
      <xdr:spPr bwMode="auto">
        <a:xfrm>
          <a:off x="2295525" y="695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352425</xdr:colOff>
      <xdr:row>3</xdr:row>
      <xdr:rowOff>38100</xdr:rowOff>
    </xdr:from>
    <xdr:to>
      <xdr:col>3</xdr:col>
      <xdr:colOff>352425</xdr:colOff>
      <xdr:row>3</xdr:row>
      <xdr:rowOff>38100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295525" y="47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57150</xdr:rowOff>
    </xdr:from>
    <xdr:to>
      <xdr:col>5</xdr:col>
      <xdr:colOff>762000</xdr:colOff>
      <xdr:row>1</xdr:row>
      <xdr:rowOff>57150</xdr:rowOff>
    </xdr:to>
    <xdr:sp macro="" textlink="">
      <xdr:nvSpPr>
        <xdr:cNvPr id="4172" name="Line 3"/>
        <xdr:cNvSpPr>
          <a:spLocks noChangeShapeType="1"/>
        </xdr:cNvSpPr>
      </xdr:nvSpPr>
      <xdr:spPr bwMode="auto">
        <a:xfrm>
          <a:off x="2743200" y="266700"/>
          <a:ext cx="24288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1.%20&#50868;&#49569;&#49688;&#49688;&#47308;/2002&#45380;%2006&#50900;/6&#50900;%20&#50868;&#49569;&#49688;&#49688;&#47308;%20&#51221;&#4932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_hztmp_\&#44592;&#53440;%20&#52628;&#44032;%20&#54532;&#47196;&#44536;&#47016;\Valuation%20Mod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blic\kim\SINGLE\EMAIL\temp\7&#50900;&#51008;&#54665;&#49892;&#5120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orary%20Internet%20Files/Content.IE5/2TC1SH01/&#44277;&#50976;/&#49352;%20&#54260;&#45908;/&#49457;&#50629;&#44277;&#49324;-&#49688;&#51221;/&#50864;&#49457;&#47784;&#5164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Content.IE5\2TC1SH01\&#44277;&#50976;\&#49352;%20&#54260;&#45908;\&#49457;&#50629;&#44277;&#49324;-&#49688;&#51221;\&#50864;&#49457;&#47784;&#5164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1611%20Perform%20Preliminary%20Analytical%20Procedures%20Workbook&#51032;%20&#50892;&#53356;&#49884;&#53944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XLUTIL.XLA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xcel/LIK/OTH/Inv/00&#48152;&#44592;/&#51116;&#44256;&#51312;&#49324;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&#48177;&#50629;\&#50504;&#50689;&#44592;\2003&#45380;&#44592;&#47568;&#44048;&#49324;\&#45824;&#50577;&#44592;&#51204;\03_&#45824;&#50577;&#44592;&#47568;&#51312;&#4943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&#48177;&#50629;/&#50504;&#50689;&#44592;/2003&#45380;&#44592;&#47568;&#44048;&#49324;/&#45824;&#50577;&#44592;&#51204;/03_&#45824;&#50577;&#44592;&#47568;&#51312;&#4943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WF200\TMP\~TMP1446.$$$\98_pro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KKM/FS/TX&#53748;&#51649;&#52649;&#45817;&#44552;&#51312;&#51221;96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WF200/TMP/~TMP1446.$$$/98_proj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23&#45380;&#46020;&#48516;\23&#51116;&#47924;&#44592;&#53440;\&#45380;&#46020;&#44208;~1\&#50629;&#47924;&#54260;&#45908;\&#44048;&#49324;&#48372;&#44256;&#49436;&#52572;&#51333;\KET\&#49340;&#54868;9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23&#45380;&#46020;&#48516;/23&#51116;&#47924;&#44592;&#53440;/&#45380;&#46020;&#44208;~1/&#50629;&#47924;&#54260;&#45908;/&#44048;&#49324;&#48372;&#44256;&#49436;&#52572;&#51333;/KET/&#49340;&#54868;9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ETWAR~1/LOCALS~1/Temp/&#51452;&#494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orary%20Internet%20Files/Content.IE5/2TC1SH01/&#44277;&#50976;/&#49352;%20&#54260;&#45908;/&#49457;&#50629;&#44277;&#49324;-&#49688;&#51221;/&#46041;&#49436;&#44032;&#4439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Content.IE5\2TC1SH01\&#44277;&#50976;\&#49352;%20&#54260;&#45908;\&#49457;&#50629;&#44277;&#49324;-&#49688;&#51221;\&#46041;&#49436;&#44032;&#4439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esktop\&#49340;&#51061;&#51221;&#44277;&#44592;&#47568;\&#51109;&#45800;&#44592;&#52264;&#51077;&#44552;-&#49340;&#51061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esktop/&#49340;&#51061;&#51221;&#44277;&#44592;&#47568;/&#51109;&#45800;&#44592;&#52264;&#51077;&#44552;-&#49340;&#51061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3/AppData/Local/Microsoft/Windows/Temporary%20Internet%20Files/Content.IE5/XEYHD7LN/2011&#45380;%20&#44592;&#47568;&#44048;&#49324;/&#49464;&#51652;&#51204;&#51088;/2261%20&#49884;&#49328;&#54364;(2321Financial%20Statement%20Review%20&#48143;%202233&#51116;&#47924;&#51228;&#54364;%20&#54252;&#54632;)&#51032;%20&#50892;&#53356;&#49884;&#53944;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unghorak/Desktop/&#44048;&#49324;/&#49464;&#51652;&#51204;&#51088;/2011&#45380;/&#44592;&#47568;&#44048;&#49324;/&#51312;&#49436;/2011&#45380;%20&#44592;&#47568;&#44048;&#49324;/&#49464;&#51652;&#51204;&#51088;/2261%20&#49884;&#49328;&#54364;(2321Financial%20Statement%20Review%20&#48143;%202233&#51116;&#47924;&#51228;&#54364;%20&#54252;&#54632;)&#51032;%20&#50892;&#53356;&#49884;&#53944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KKM\FS\TX&#53748;&#51649;&#52649;&#45817;&#44552;&#51312;&#51221;96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hkim\Desktop\&#44221;&#44592;&#52992;&#51060;&#48660;&#45348;&#53944;&#50892;&#53356;\03&#44592;&#47568;\&#44221;&#44592;&#52992;&#51060;&#48660;&#45348;&#53944;&#50892;&#53356;\kcn&#51452;&#49437;&#46321;\&#52380;&#50504;&#48169;&#49569;&#50976;&#54805;&#51088;&#49328;&#47560;&#51648;&#47561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hkim/Desktop/&#44221;&#44592;&#52992;&#51060;&#48660;&#45348;&#53944;&#50892;&#53356;/03&#44592;&#47568;/&#44221;&#44592;&#52992;&#51060;&#48660;&#45348;&#53944;&#50892;&#53356;/kcn&#51452;&#49437;&#46321;/&#52380;&#50504;&#48169;&#49569;&#50976;&#54805;&#51088;&#49328;&#47560;&#51648;&#47561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hkim\Desktop\&#44221;&#44592;&#52992;&#51060;&#48660;&#45348;&#53944;&#50892;&#53356;\03&#44592;&#47568;\&#48372;&#44256;&#49436;\2262%20WTB,&#51064;&#49604;&#50857;&#51116;&#47924;&#51228;&#54364;(&#51652;&#51676;&#52572;&#51333;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hkim/Desktop/&#44221;&#44592;&#52992;&#51060;&#48660;&#45348;&#53944;&#50892;&#53356;/03&#44592;&#47568;/&#48372;&#44256;&#49436;/2262%20WTB,&#51064;&#49604;&#50857;&#51116;&#47924;&#51228;&#54364;(&#51652;&#51676;&#52572;&#51333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3/AppData/Local/Microsoft/Windows/Temporary%20Internet%20Files/Content.IE5/XEYHD7LN/2011&#45380;%20&#44592;&#47568;&#44048;&#49324;/&#49464;&#51652;&#51204;&#51088;/(C)%205631%20&#50976;&#54805;&#51088;&#49328;&#51032;%20&#50892;&#53356;&#49884;&#53944;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unghorak/Desktop/&#44048;&#49324;/&#49464;&#51652;&#51204;&#51088;/2011&#45380;/&#44592;&#47568;&#44048;&#49324;/&#51312;&#49436;/2011&#45380;%20&#44592;&#47568;&#44048;&#49324;/&#49464;&#51652;&#51204;&#51088;/(C)%205631%20&#50976;&#54805;&#51088;&#49328;&#51032;%20&#50892;&#53356;&#49884;&#53944;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hkim\Desktop\&#44221;&#44592;&#52992;&#51060;&#48660;&#45348;&#53944;&#50892;&#53356;\03&#44592;&#47568;\&#44221;&#44592;&#52992;&#51060;&#48660;&#45348;&#53944;&#50892;&#53356;\kcn&#51452;&#49437;&#46321;\&#50976;&#54805;&#51088;&#49328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hkim/Desktop/&#44221;&#44592;&#52992;&#51060;&#48660;&#45348;&#53944;&#50892;&#53356;/03&#44592;&#47568;/&#44221;&#44592;&#52992;&#51060;&#48660;&#45348;&#53944;&#50892;&#53356;/kcn&#51452;&#49437;&#46321;/&#50976;&#54805;&#51088;&#49328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hongjang\Desktop\&#52572;&#51333;DCS%20WTB%2001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ongjang/Desktop/&#52572;&#51333;DCS%20WTB%2001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lient2002\&#44048;&#49324;\Mykrolis\FY2002\TB\011103\Documents%20and%20Settings\&#44608;&#44592;&#51333;\My%20Documents\&#54924;&#44228;\2002&#45380;\2002&#45380;6&#50900;&#44208;&#49328;\6&#50900;&#44208;&#49328;&#48372;&#44256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3/AppData/Local/Microsoft/Windows/Temporary%20Internet%20Files/Content.IE5/XEYHD7LN/2011&#45380;%20&#44592;&#47568;&#44048;&#49324;/&#49464;&#51652;&#51204;&#51088;/5640%20&#50976;&#54805;&#51088;&#49328;&#51032;%20&#50892;&#53356;&#49884;&#53944;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unghorak/Desktop/&#44048;&#49324;/&#49464;&#51652;&#51204;&#51088;/2011&#45380;/&#44592;&#47568;&#44048;&#49324;/&#51312;&#49436;/2011&#45380;%20&#44592;&#47568;&#44048;&#49324;/&#49464;&#51652;&#51204;&#51088;/5640%20&#50976;&#54805;&#51088;&#49328;&#51032;%20&#50892;&#53356;&#49884;&#53944;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48376;&#51064;&#51032;%20Netware%20Login%20ID/&#48148;&#53461;%20&#54868;&#47732;/job/client/&#54217;&#54868;&#51008;&#54665;/my%20work/&#50668;&#49888;/1_3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Clients\&#51452;&#51008;&#49328;&#50629;\(1999)_&#51452;&#51008;&#49328;&#50629;\(&#54924;&#49324;&#51228;&#49884;)&#51116;&#47924;&#51228;&#54364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49440;&#54868;1\C\PROGRAM%20FILES\ECHO\TMP\&#50868;&#50689;&#54788;&#54889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tes\Audit\&#50689;&#49328;&#51221;&#48372;&#53685;&#49888;\Test\400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49464;&#47924;&#51312;&#51221;%20&#49556;&#47336;&#49496;(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Reporting\Audit\&#46041;&#50500;&#53804;&#51088;&#51088;&#47928;\&#44592;&#47568;&#51312;&#49436;\&#44592;&#47568;&#44048;&#49324;-2003.3.31\&#50629;&#47924;&#54260;&#45908;\&#44048;&#49324;&#48372;&#44256;&#49436;&#52572;&#51333;\&#49340;&#54868;9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Reporting/Audit/&#46041;&#50500;&#53804;&#51088;&#51088;&#47928;/&#44592;&#47568;&#51312;&#49436;/&#44592;&#47568;&#44048;&#49324;-2003.3.31/&#50629;&#47924;&#54260;&#45908;/&#44048;&#49324;&#48372;&#44256;&#49436;&#52572;&#51333;/&#49340;&#54868;95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473;&#50521;&#44148;&#49444;/DATA/&#44208;&#49328;/97&#45380;/97&#44592;&#4945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My%20Documents/&#44592;&#47568;&#44048;&#49324;/&#48709;&#49556;&#44592;&#47568;&#44048;&#49324;/&#50629;&#47924;&#54260;&#45908;/&#44048;&#49324;&#48372;&#44256;&#49436;&#52572;&#51333;/JJang/KETDATA/XLS/&#49340;&#54868;9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1473;&#50521;&#44148;&#49444;\DATA\&#44208;&#49328;\97&#45380;\97&#44592;&#49457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8512;&#44397;&#51613;&#44428;\DATA\KET&#44048;~1\KET\&#49340;&#54868;9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Documents%20and%20Settings\&#51312;&#50696;&#47548;1\My%20Documents\2003&#45380;%20&#44592;&#47568;&#44048;&#49324;\&#49436;&#54840;&#51204;&#44592;2003&#44592;&#47568;&#44048;&#49324;\WINDOWS\Temporary%20Internet%20Files\Content.IE5\2TC1SH01\&#44277;&#50976;\&#49352;%20&#54260;&#45908;\&#49457;&#50629;&#44277;&#49324;-&#49688;&#51221;\&#50864;&#49457;&#47784;&#51649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Documents%20and%20Settings/&#51312;&#50696;&#47548;1/My%20Documents/2003&#45380;%20&#44592;&#47568;&#44048;&#49324;/&#49436;&#54840;&#51204;&#44592;2003&#44592;&#47568;&#44048;&#49324;/WINDOWS/Temporary%20Internet%20Files/Content.IE5/2TC1SH01/&#44277;&#50976;/&#49352;%20&#54260;&#45908;/&#49457;&#50629;&#44277;&#49324;-&#49688;&#51221;/&#50864;&#49457;&#47784;&#5164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Documents%20and%20Settings\&#51312;&#50696;&#47548;1\My%20Documents\2003&#45380;%20&#44592;&#47568;&#44048;&#49324;\&#49436;&#54840;&#51204;&#44592;2003&#44592;&#47568;&#44048;&#49324;\WINDOWS\Temporary%20Internet%20Files\Content.IE5\2TC1SH01\&#44277;&#50976;\&#49352;%20&#54260;&#45908;\&#49457;&#50629;&#44277;&#49324;-&#49688;&#51221;\&#46041;&#49436;&#44032;&#44396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Documents%20and%20Settings/&#51312;&#50696;&#47548;1/My%20Documents/2003&#45380;%20&#44592;&#47568;&#44048;&#49324;/&#49436;&#54840;&#51204;&#44592;2003&#44592;&#47568;&#44048;&#49324;/WINDOWS/Temporary%20Internet%20Files/Content.IE5/2TC1SH01/&#44277;&#50976;/&#49352;%20&#54260;&#45908;/&#49457;&#50629;&#44277;&#49324;-&#49688;&#51221;/&#46041;&#49436;&#44032;&#4439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WINDOWS\Temporary%20Internet%20Files\Content.IE5\2TC1SH01\&#44277;&#50976;\&#49352;%20&#54260;&#45908;\&#49457;&#50629;&#44277;&#49324;-&#49688;&#51221;\&#46041;&#49436;&#44032;&#44396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WINDOWS/Temporary%20Internet%20Files/Content.IE5/2TC1SH01/&#44277;&#50976;/&#49352;%20&#54260;&#45908;/&#49457;&#50629;&#44277;&#49324;-&#49688;&#51221;/&#46041;&#49436;&#44032;&#44396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My%20Documents\&#44048;&#49324;&#50629;&#47924;&#51088;&#47308;\2001&#45380;&#44048;&#49324;&#48372;&#44256;&#49436;\&#50629;&#47924;&#54260;&#45908;\&#44048;&#49324;&#48372;&#44256;&#49436;&#52572;&#51333;\KET\&#49340;&#54868;95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My%20Documents/&#44048;&#49324;&#50629;&#47924;&#51088;&#47308;/2001&#45380;&#44048;&#49324;&#48372;&#44256;&#49436;/&#50629;&#47924;&#54260;&#45908;/&#44048;&#49324;&#48372;&#44256;&#49436;&#52572;&#51333;/KET/&#49340;&#54868;9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My%20Documents\2002&#45380;%20&#44592;&#47568;&#44048;&#49324;\&#45824;&#49457;&#49828;&#54008;%202002&#45380;%20&#44592;&#47568;&#44048;&#49324;\&#44592;&#47568;&#44048;&#49324;\&#49888;&#53581;&#51221;&#48372;&#49884;&#49828;&#53596;\Windows\Profiles\&#44608;&#51032;&#49885;\&#48148;&#53461;%20&#54868;&#47732;\&#45236;%20&#49436;&#47448;%20&#44032;&#48169;\TBM&#50629;&#47924;\TBM%20&#44608;&#51032;&#49885;&#50629;&#47924;\04%20&#49345;&#54408;&#44288;&#47532;\excel%20pos\TBM&#50629;&#47924;\&#44608;&#51032;&#49885;&#50629;&#47924;\04%20&#50689;&#50629;\01%20&#47588;&#52636;&#48516;&#49437;\03%20&#54032;&#47588;&#48516;&#49437;\6.9%20&#54032;&#47588;&#50984;&#48516;&#49437;%20(&#44277;&#54637;,%20&#51228;&#51452;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My%20Documents\&#44592;&#47568;&#44048;&#49324;\&#48709;&#49556;&#44592;&#47568;&#44048;&#49324;\&#50629;&#47924;&#54260;&#45908;\&#44048;&#49324;&#48372;&#44256;&#49436;&#52572;&#51333;\JJang\KET\&#49340;&#54868;9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My%20Documents/&#44592;&#47568;&#44048;&#49324;/&#48709;&#49556;&#44592;&#47568;&#44048;&#49324;/&#50629;&#47924;&#54260;&#45908;/&#44048;&#49324;&#48372;&#44256;&#49436;&#52572;&#51333;/JJang/KET/&#49340;&#54868;9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My%20Documents\&#44592;&#47568;&#44048;&#49324;\&#49888;&#53581;&#51221;&#48372;&#49884;&#49828;&#53596;\Windows\Profiles\&#44608;&#51032;&#49885;\&#48148;&#53461;%20&#54868;&#47732;\&#45236;%20&#49436;&#47448;%20&#44032;&#48169;\TBM&#50629;&#47924;\TBM%20&#44608;&#51032;&#49885;&#50629;&#47924;\04%20&#49345;&#54408;&#44288;&#47532;\excel%20pos\TBM&#50629;&#47924;\&#44608;&#51032;&#49885;&#50629;&#47924;\04%20&#50689;&#50629;\01%20&#47588;&#52636;&#48516;&#49437;\03%20&#54032;&#47588;&#48516;&#49437;\6.9%20&#54032;&#47588;&#50984;&#48516;&#49437;%20(&#44277;&#54637;,%20&#51228;&#51452;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My%20Documents/&#44592;&#47568;&#44048;&#49324;/&#49888;&#53581;&#51221;&#48372;&#49884;&#49828;&#53596;/Windows/Profiles/&#44608;&#51032;&#49885;/&#48148;&#53461;%20&#54868;&#47732;/&#45236;%20&#49436;&#47448;%20&#44032;&#48169;/TBM&#50629;&#47924;/TBM%20&#44608;&#51032;&#49885;&#50629;&#47924;/04%20&#49345;&#54408;&#44288;&#47532;/excel%20pos/TBM&#50629;&#47924;/&#44608;&#51032;&#49885;&#50629;&#47924;/04%20&#50689;&#50629;/01%20&#47588;&#52636;&#48516;&#49437;/03%20&#54032;&#47588;&#48516;&#49437;/6.9%20&#54032;&#47588;&#50984;&#48516;&#49437;%20(&#44277;&#54637;,%20&#51228;&#51452;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kbs\2000&#45380;%20&#51473;&#44036;&#44048;&#49324;\KET\&#49340;&#54868;9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kbs/2000&#45380;%20&#51473;&#44036;&#44048;&#49324;/KET/&#49340;&#54868;95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CgkimBox\KCG\XLS\&#44208;&#49328;(1999)\JJang\KETDATA\XLS\&#49340;&#54868;95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CgkimBox/KCG/XLS/&#44208;&#49328;(1999)/JJang/KETDATA/XLS/&#49340;&#54868;95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kbs\2000&#45380;%20&#51473;&#44036;&#44048;&#49324;\&#49340;&#54868;95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kbs/2000&#45380;%20&#51473;&#44036;&#44048;&#49324;/&#49340;&#54868;9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My%20Documents/2002&#45380;%20&#44592;&#47568;&#44048;&#49324;/&#45824;&#49457;&#49828;&#54008;%202002&#45380;%20&#44592;&#47568;&#44048;&#49324;/&#44592;&#47568;&#44048;&#49324;/&#49888;&#53581;&#51221;&#48372;&#49884;&#49828;&#53596;/Windows/Profiles/&#44608;&#51032;&#49885;/&#48148;&#53461;%20&#54868;&#47732;/&#45236;%20&#49436;&#47448;%20&#44032;&#48169;/TBM&#50629;&#47924;/TBM%20&#44608;&#51032;&#49885;&#50629;&#47924;/04%20&#49345;&#54408;&#44288;&#47532;/excel%20pos/TBM&#50629;&#47924;/&#44608;&#51032;&#49885;&#50629;&#47924;/04%20&#50689;&#50629;/01%20&#47588;&#52636;&#48516;&#49437;/03%20&#54032;&#47588;&#48516;&#49437;/6.9%20&#54032;&#47588;&#50984;&#48516;&#49437;%20(&#44277;&#54637;,%20&#51228;&#51452;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My%20Documents\&#44592;&#47568;&#44048;&#49324;\&#48709;&#49556;&#44592;&#47568;&#44048;&#49324;\&#50629;&#47924;&#54260;&#45908;\&#44048;&#49324;&#48372;&#44256;&#49436;&#52572;&#51333;\JJang\KETDATA\XLS\&#49340;&#54868;95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lient2002\&#44048;&#49324;\Mykrolis\FY2002\TB\011103\Clients\KiDC\2002\&#48152;&#44592;\&#54924;&#49324;&#51228;&#49884;\&#44148;&#49444;&#51473;&#51064;&#51088;&#49328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Documents%20and%20Settings\&#51312;&#50696;&#47548;1\My%20Documents\2003&#45380;%20&#44592;&#47568;&#44048;&#49324;\&#53457;&#49556;2003&#44592;&#47568;&#44048;&#49324;\My%20Documents\&#54144;&#46300;&#44048;&#49324;\&#50629;&#47924;&#54260;&#45908;\&#44048;&#49324;&#48372;&#44256;&#49436;&#52572;&#51333;\KET\&#49340;&#54868;95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Documents%20and%20Settings/&#51312;&#50696;&#47548;1/My%20Documents/2003&#45380;%20&#44592;&#47568;&#44048;&#49324;/&#53457;&#49556;2003&#44592;&#47568;&#44048;&#49324;/My%20Documents/&#54144;&#46300;&#44048;&#49324;/&#50629;&#47924;&#54260;&#45908;/&#44048;&#49324;&#48372;&#44256;&#49436;&#52572;&#51333;/KET/&#49340;&#54868;95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lient2002\&#44048;&#49324;\Mykrolis\FY2002\TB\011103\DOCUME~1\&#48376;&#51064;&#51032;~1\LOCALS~1\Temp\&#54924;&#49324;&#51228;&#49884;&#51088;&#47308;\FS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yunbonchoi/My%20Documents/&#50752;&#53076;&#48708;&#50500;Bank/&#45817;&#44592;_04&#45380;/&#44592;&#47568;&#44048;&#49324;_2004/&#51008;&#54665;&#49688;&#47161;&#51088;&#47308;/YEAR%202004/notes/Audit/&#50689;&#49328;&#51221;&#48372;&#53685;&#49888;/Test/4000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My%20Documents\2002&#45380;%20&#44592;&#47568;&#44048;&#49324;\&#45824;&#49457;&#49828;&#54008;%202002&#45380;%20&#44592;&#47568;&#44048;&#49324;\&#49436;&#51068;\Audit\&#54620;&#44397;&#53084;&#47560;\FY02\&#48152;&#44592;02\&#48152;&#44592;&#44592;&#44048;&#44032;&#49345;&#44033;&#47749;&#49464;&#49436;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My%20Documents/2002&#45380;%20&#44592;&#47568;&#44048;&#49324;/&#45824;&#49457;&#49828;&#54008;%202002&#45380;%20&#44592;&#47568;&#44048;&#49324;/&#49436;&#51068;/Audit/&#54620;&#44397;&#53084;&#47560;/FY02/&#48152;&#44592;02/&#48152;&#44592;&#44592;&#44048;&#44032;&#49345;&#44033;&#47749;&#49464;&#49436;1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032;&#49885;\04%20&#49345;&#54408;&#44288;&#47532;\TBM&#50629;&#47924;\TBM%20&#44608;&#51032;&#49885;&#50629;&#47924;\04%20&#49345;&#54408;&#44288;&#47532;\&#51116;&#44256;&#51312;&#49324;\10&#50900;31&#51068;&#51116;&#44256;&#51312;&#49324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&#48376;&#51064;&#51032;~1/LOCALS~1/Temp/SPCL%2002.12.31WP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orary%20Internet%20Files/Content.IE5/2TC1SH01/IIIIIIIIIIIIIIIIKamco_abs/Template/&#49688;&#51221;Template/&#52380;&#44305;&#49328;&#50629;(&#51452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&#48177;&#50629;\&#50504;&#50689;&#44592;\2003&#45380;&#44592;&#47568;&#44048;&#49324;\&#45824;&#50577;&#44592;&#51204;\My%20Documents\&#44592;&#47568;&#44048;&#49324;\&#48709;&#49556;&#44592;&#47568;&#44048;&#49324;\&#50629;&#47924;&#54260;&#45908;\&#44048;&#49324;&#48372;&#44256;&#49436;&#52572;&#51333;\JJang\KETDATA\XLS\&#49340;&#54868;95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&#48177;&#50629;/&#50504;&#50689;&#44592;/2003&#45380;&#44592;&#47568;&#44048;&#49324;/&#45824;&#50577;&#44592;&#51204;/My%20Documents/&#44592;&#47568;&#44048;&#49324;/&#48709;&#49556;&#44592;&#47568;&#44048;&#49324;/&#50629;&#47924;&#54260;&#45908;/&#44048;&#49324;&#48372;&#44256;&#49436;&#52572;&#51333;/JJang/KETDATA/XLS/&#49340;&#54868;95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_hztmp_\&#48708;&#51592;&#45768;&#49828;%20&#52968;&#49444;&#54021;&#49556;&#47336;&#49496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&#48177;&#50629;\&#50504;&#50689;&#44592;\2003&#45380;&#44592;&#47568;&#44048;&#49324;\&#45824;&#50577;&#44592;&#51204;\&#49888;&#48372;&#52285;&#53804;02-&#44048;&#49324;&#48372;&#44256;&#49436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&#48177;&#50629;/&#50504;&#50689;&#44592;/2003&#45380;&#44592;&#47568;&#44048;&#49324;/&#45824;&#50577;&#44592;&#51204;/&#49888;&#48372;&#52285;&#53804;02-&#44048;&#49324;&#48372;&#44256;&#49436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orary%20Internet%20Files\Content.IE5\2TC1SH01\&#44277;&#50976;\&#49352;%20&#54260;&#45908;\&#49457;&#50629;&#44277;&#49324;-&#49688;&#51221;\&#50864;&#49457;&#47784;&#51649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9340;&#54868;95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23&#45380;&#46020;&#48516;\23&#51116;&#47924;&#44592;&#53440;\&#45380;&#46020;&#44208;~1\&#50629;&#47924;&#54260;&#45908;\&#44048;&#49324;&#48372;&#44256;&#49436;&#52572;&#51333;\&#49340;&#54868;95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23&#45380;&#46020;&#48516;/23&#51116;&#47924;&#44592;&#53440;/&#45380;&#46020;&#44208;~1/&#50629;&#47924;&#54260;&#45908;/&#44048;&#49324;&#48372;&#44256;&#49436;&#52572;&#51333;/&#49340;&#54868;95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ETWAR~1/LOCALS~1/Temp/0TASK/DIT/1999/&#50696;&#49328;/99&#50696;&#49328;&#52488;&#5050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Content.IE5\2TC1SH01\IIIIIIIIIIIIIIIIKamco_abs\Template\&#49688;&#51221;Template\&#52380;&#44305;&#49328;&#50629;(&#51452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(수수료)"/>
      <sheetName val="Sheet2(매출)"/>
      <sheetName val="Sheet3(공제)"/>
      <sheetName val="Sheet4(택배용품)"/>
      <sheetName val="Sheet5(실지급)"/>
      <sheetName val="마루타"/>
      <sheetName val="Base"/>
      <sheetName val="영업소"/>
      <sheetName val="편집"/>
      <sheetName val="전표"/>
      <sheetName val="주요재무비율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A000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**01"/>
      <sheetName val="Valuation"/>
      <sheetName val="FS"/>
      <sheetName val="Income"/>
      <sheetName val="BS-CF"/>
      <sheetName val="6-30"/>
      <sheetName val="Pointer"/>
      <sheetName val="Analyzer"/>
      <sheetName val="Data Mining"/>
      <sheetName val="Survey"/>
      <sheetName val="ASP"/>
      <sheetName val="시설투자"/>
      <sheetName val="인력"/>
      <sheetName val="Invest Prop"/>
      <sheetName val="Ratios"/>
      <sheetName val="Valuation-2001"/>
      <sheetName val="Valuation-2002"/>
      <sheetName val="Valuation-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nk"/>
      <sheetName val="대손검토"/>
      <sheetName val="실사"/>
    </sheetNames>
    <sheetDataSet>
      <sheetData sheetId="0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 refreshError="1"/>
      <sheetData sheetId="2" refreshError="1">
        <row r="10">
          <cell r="G10" t="str">
            <v>9７-조흥-４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 refreshError="1"/>
      <sheetData sheetId="2" refreshError="1">
        <row r="10">
          <cell r="G10" t="str">
            <v>9７-조흥-４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Balance Sheet"/>
      <sheetName val="Income Statement"/>
      <sheetName val="Liquidity"/>
      <sheetName val="Profitability"/>
      <sheetName val="Leverage"/>
      <sheetName val="Other Analytical Proc."/>
      <sheetName val="Tickmarks"/>
      <sheetName val="대차대조표"/>
      <sheetName val="손익계산서"/>
      <sheetName val="Sheet1"/>
      <sheetName val="대차"/>
      <sheetName val="손익"/>
      <sheetName val="대차증감"/>
      <sheetName val="손익증감"/>
      <sheetName val="손익분석"/>
      <sheetName val="1611 Perform Preliminary Analyt"/>
      <sheetName val="gvl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XLUTIL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재고조사1"/>
      <sheetName val="재고조사자"/>
      <sheetName val="타처보관"/>
      <sheetName val="하기휴가변경"/>
      <sheetName val="Sheet1"/>
      <sheetName val="T_No"/>
      <sheetName val="RPMF"/>
      <sheetName val="FGMD"/>
      <sheetName val="FGMD (2)"/>
      <sheetName val="FGMD (3)"/>
      <sheetName val="INFG1198"/>
      <sheetName val="INFG1198 (2)"/>
      <sheetName val="INMD1198"/>
      <sheetName val="INMD1198 (2)"/>
      <sheetName val="key"/>
      <sheetName val="RMPM"/>
      <sheetName val="RMPM (2)"/>
      <sheetName val="RMPM (3)"/>
      <sheetName val="RMPM (4)"/>
      <sheetName val="INRM1198"/>
      <sheetName val="INRM1198 (2)"/>
      <sheetName val="INPM1198"/>
      <sheetName val="INPM1198 (2)"/>
      <sheetName val="Sheet3 (2)"/>
      <sheetName val="Sheet2"/>
      <sheetName val="Sheet3"/>
      <sheetName val="경영비율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8">
          <cell r="BE8" t="str">
            <v>{calc}</v>
          </cell>
        </row>
        <row r="53">
          <cell r="B53">
            <v>101260</v>
          </cell>
          <cell r="C53" t="str">
            <v>Mokdong Gold A 4.5kg</v>
          </cell>
          <cell r="D53">
            <v>4.5</v>
          </cell>
          <cell r="E53">
            <v>1</v>
          </cell>
          <cell r="F53">
            <v>6090.1512618052329</v>
          </cell>
          <cell r="G53">
            <v>6508.6062858027562</v>
          </cell>
          <cell r="H53">
            <v>4853</v>
          </cell>
          <cell r="I53">
            <v>0</v>
          </cell>
          <cell r="J53">
            <v>797</v>
          </cell>
          <cell r="K53">
            <v>0</v>
          </cell>
          <cell r="L53">
            <v>170</v>
          </cell>
          <cell r="M53">
            <v>0</v>
          </cell>
          <cell r="N53">
            <v>289</v>
          </cell>
          <cell r="O53">
            <v>0</v>
          </cell>
          <cell r="P53">
            <v>350</v>
          </cell>
          <cell r="Q53">
            <v>0</v>
          </cell>
          <cell r="R53">
            <v>6459</v>
          </cell>
          <cell r="S53">
            <v>0</v>
          </cell>
          <cell r="T53">
            <v>0</v>
          </cell>
          <cell r="U53">
            <v>0</v>
          </cell>
          <cell r="V53">
            <v>6459</v>
          </cell>
          <cell r="W53">
            <v>0</v>
          </cell>
          <cell r="X53">
            <v>39336287</v>
          </cell>
          <cell r="Y53">
            <v>42039088</v>
          </cell>
          <cell r="Z53">
            <v>5326</v>
          </cell>
          <cell r="AB53">
            <v>797</v>
          </cell>
          <cell r="AC53">
            <v>183</v>
          </cell>
          <cell r="AD53">
            <v>289</v>
          </cell>
          <cell r="AE53">
            <v>350</v>
          </cell>
          <cell r="AF53">
            <v>6945</v>
          </cell>
          <cell r="AG53">
            <v>6945</v>
          </cell>
          <cell r="AI53">
            <v>473</v>
          </cell>
          <cell r="AJ53">
            <v>2880642</v>
          </cell>
          <cell r="AK53">
            <v>3078571</v>
          </cell>
          <cell r="AL53">
            <v>0</v>
          </cell>
          <cell r="AM53">
            <v>0</v>
          </cell>
          <cell r="AN53">
            <v>0</v>
          </cell>
          <cell r="AO53">
            <v>13</v>
          </cell>
          <cell r="AP53">
            <v>79172</v>
          </cell>
          <cell r="AQ53">
            <v>84612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486</v>
          </cell>
          <cell r="AY53">
            <v>2959814</v>
          </cell>
          <cell r="AZ53">
            <v>3163183</v>
          </cell>
        </row>
        <row r="54">
          <cell r="B54">
            <v>101261</v>
          </cell>
          <cell r="C54" t="str">
            <v>Mokdong Gold B 4.5kg</v>
          </cell>
          <cell r="D54">
            <v>4.5</v>
          </cell>
          <cell r="E54">
            <v>1</v>
          </cell>
          <cell r="F54">
            <v>5777.2307692307695</v>
          </cell>
          <cell r="G54">
            <v>6289.6153846153848</v>
          </cell>
          <cell r="H54">
            <v>0</v>
          </cell>
          <cell r="I54">
            <v>0</v>
          </cell>
          <cell r="L54">
            <v>13</v>
          </cell>
          <cell r="M54">
            <v>0</v>
          </cell>
          <cell r="R54">
            <v>13</v>
          </cell>
          <cell r="S54">
            <v>0</v>
          </cell>
          <cell r="T54">
            <v>0</v>
          </cell>
          <cell r="U54">
            <v>0</v>
          </cell>
          <cell r="V54">
            <v>13</v>
          </cell>
          <cell r="W54">
            <v>0</v>
          </cell>
          <cell r="X54">
            <v>75104</v>
          </cell>
          <cell r="Y54">
            <v>81765</v>
          </cell>
          <cell r="AF54">
            <v>0</v>
          </cell>
          <cell r="AG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-13</v>
          </cell>
          <cell r="AP54">
            <v>-75103</v>
          </cell>
          <cell r="AQ54">
            <v>-81764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-13</v>
          </cell>
          <cell r="AY54">
            <v>-75103</v>
          </cell>
          <cell r="AZ54">
            <v>-81764</v>
          </cell>
        </row>
        <row r="55">
          <cell r="B55">
            <v>101262</v>
          </cell>
          <cell r="C55" t="str">
            <v>Mokdong Gold C 4.5kg</v>
          </cell>
          <cell r="D55">
            <v>4.5</v>
          </cell>
          <cell r="E55">
            <v>1</v>
          </cell>
          <cell r="F55">
            <v>0</v>
          </cell>
          <cell r="G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AF55">
            <v>0</v>
          </cell>
          <cell r="AG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</row>
        <row r="56">
          <cell r="B56">
            <v>101263</v>
          </cell>
          <cell r="C56" t="str">
            <v>Mokdong Gold D 4.5kg</v>
          </cell>
          <cell r="D56">
            <v>4.5</v>
          </cell>
          <cell r="E56">
            <v>1</v>
          </cell>
          <cell r="F56">
            <v>0</v>
          </cell>
          <cell r="G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AF56">
            <v>0</v>
          </cell>
          <cell r="AG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</row>
        <row r="57">
          <cell r="B57">
            <v>101300</v>
          </cell>
          <cell r="C57" t="str">
            <v>Isabel A 9kg</v>
          </cell>
          <cell r="D57">
            <v>0.9</v>
          </cell>
          <cell r="E57">
            <v>10</v>
          </cell>
          <cell r="F57">
            <v>11305.316022099447</v>
          </cell>
          <cell r="G57">
            <v>12115.552486187846</v>
          </cell>
          <cell r="H57">
            <v>1810</v>
          </cell>
          <cell r="I57">
            <v>0</v>
          </cell>
          <cell r="R57">
            <v>1810</v>
          </cell>
          <cell r="S57">
            <v>0</v>
          </cell>
          <cell r="T57">
            <v>0</v>
          </cell>
          <cell r="U57">
            <v>0</v>
          </cell>
          <cell r="V57">
            <v>1810</v>
          </cell>
          <cell r="W57">
            <v>0</v>
          </cell>
          <cell r="X57">
            <v>20462622</v>
          </cell>
          <cell r="Y57">
            <v>21929150</v>
          </cell>
          <cell r="Z57">
            <v>2248</v>
          </cell>
          <cell r="AF57">
            <v>2248</v>
          </cell>
          <cell r="AG57">
            <v>2248</v>
          </cell>
          <cell r="AI57">
            <v>438</v>
          </cell>
          <cell r="AJ57">
            <v>4951728</v>
          </cell>
          <cell r="AK57">
            <v>5306612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438</v>
          </cell>
          <cell r="AY57">
            <v>4951728</v>
          </cell>
          <cell r="AZ57">
            <v>5306612</v>
          </cell>
        </row>
        <row r="58">
          <cell r="B58">
            <v>101301</v>
          </cell>
          <cell r="C58" t="str">
            <v>Isabel B 9kg</v>
          </cell>
          <cell r="D58">
            <v>0.9</v>
          </cell>
          <cell r="E58">
            <v>10</v>
          </cell>
          <cell r="F58">
            <v>11441.081272084806</v>
          </cell>
          <cell r="G58">
            <v>12345.113074204946</v>
          </cell>
          <cell r="H58">
            <v>434</v>
          </cell>
          <cell r="I58">
            <v>0</v>
          </cell>
          <cell r="J58">
            <v>54</v>
          </cell>
          <cell r="N58">
            <v>47</v>
          </cell>
          <cell r="O58">
            <v>0</v>
          </cell>
          <cell r="P58">
            <v>31</v>
          </cell>
          <cell r="Q58">
            <v>0</v>
          </cell>
          <cell r="R58">
            <v>566</v>
          </cell>
          <cell r="S58">
            <v>0</v>
          </cell>
          <cell r="T58">
            <v>0</v>
          </cell>
          <cell r="U58">
            <v>0</v>
          </cell>
          <cell r="V58">
            <v>566</v>
          </cell>
          <cell r="W58">
            <v>0</v>
          </cell>
          <cell r="X58">
            <v>6475652</v>
          </cell>
          <cell r="Y58">
            <v>6987334</v>
          </cell>
          <cell r="AB58">
            <v>54</v>
          </cell>
          <cell r="AD58">
            <v>47</v>
          </cell>
          <cell r="AE58">
            <v>31</v>
          </cell>
          <cell r="AF58">
            <v>132</v>
          </cell>
          <cell r="AG58">
            <v>132</v>
          </cell>
          <cell r="AI58">
            <v>-434</v>
          </cell>
          <cell r="AJ58">
            <v>-4965428</v>
          </cell>
          <cell r="AK58">
            <v>-5357778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-434</v>
          </cell>
          <cell r="AY58">
            <v>-4965428</v>
          </cell>
          <cell r="AZ58">
            <v>-5357778</v>
          </cell>
        </row>
        <row r="59">
          <cell r="B59">
            <v>101302</v>
          </cell>
          <cell r="C59" t="str">
            <v>Isabel C 9kg</v>
          </cell>
          <cell r="D59">
            <v>0.9</v>
          </cell>
          <cell r="E59">
            <v>10</v>
          </cell>
          <cell r="F59">
            <v>11018.5</v>
          </cell>
          <cell r="G59">
            <v>11756.75</v>
          </cell>
          <cell r="H59">
            <v>4</v>
          </cell>
          <cell r="I59">
            <v>0</v>
          </cell>
          <cell r="R59">
            <v>4</v>
          </cell>
          <cell r="S59">
            <v>0</v>
          </cell>
          <cell r="T59">
            <v>0</v>
          </cell>
          <cell r="U59">
            <v>0</v>
          </cell>
          <cell r="V59">
            <v>4</v>
          </cell>
          <cell r="W59">
            <v>0</v>
          </cell>
          <cell r="X59">
            <v>44074</v>
          </cell>
          <cell r="Y59">
            <v>47027</v>
          </cell>
          <cell r="AF59">
            <v>0</v>
          </cell>
          <cell r="AG59">
            <v>0</v>
          </cell>
          <cell r="AI59">
            <v>-4</v>
          </cell>
          <cell r="AJ59">
            <v>-44073</v>
          </cell>
          <cell r="AK59">
            <v>-47026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-4</v>
          </cell>
          <cell r="AY59">
            <v>-44073</v>
          </cell>
          <cell r="AZ59">
            <v>-47026</v>
          </cell>
        </row>
        <row r="60">
          <cell r="B60">
            <v>101303</v>
          </cell>
          <cell r="C60" t="str">
            <v>Isabel D 9kg</v>
          </cell>
          <cell r="D60">
            <v>0.9</v>
          </cell>
          <cell r="E60">
            <v>10</v>
          </cell>
          <cell r="F60">
            <v>0</v>
          </cell>
          <cell r="G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AF60">
            <v>0</v>
          </cell>
          <cell r="AG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</row>
        <row r="61">
          <cell r="B61">
            <v>101310</v>
          </cell>
          <cell r="C61" t="str">
            <v>Isabel A 10kg</v>
          </cell>
          <cell r="D61">
            <v>1</v>
          </cell>
          <cell r="E61">
            <v>10</v>
          </cell>
          <cell r="F61">
            <v>12227.607786589762</v>
          </cell>
          <cell r="G61">
            <v>13125.134823359769</v>
          </cell>
          <cell r="H61">
            <v>1387</v>
          </cell>
          <cell r="I61">
            <v>0</v>
          </cell>
          <cell r="R61">
            <v>1387</v>
          </cell>
          <cell r="S61">
            <v>0</v>
          </cell>
          <cell r="T61">
            <v>0</v>
          </cell>
          <cell r="U61">
            <v>0</v>
          </cell>
          <cell r="V61">
            <v>1387</v>
          </cell>
          <cell r="W61">
            <v>0</v>
          </cell>
          <cell r="X61">
            <v>16959692</v>
          </cell>
          <cell r="Y61">
            <v>18204562</v>
          </cell>
          <cell r="Z61">
            <v>1432</v>
          </cell>
          <cell r="AC61">
            <v>61</v>
          </cell>
          <cell r="AF61">
            <v>1493</v>
          </cell>
          <cell r="AG61">
            <v>1493</v>
          </cell>
          <cell r="AI61">
            <v>45</v>
          </cell>
          <cell r="AJ61">
            <v>550242</v>
          </cell>
          <cell r="AK61">
            <v>590631</v>
          </cell>
          <cell r="AL61">
            <v>0</v>
          </cell>
          <cell r="AM61">
            <v>0</v>
          </cell>
          <cell r="AN61">
            <v>0</v>
          </cell>
          <cell r="AO61">
            <v>61</v>
          </cell>
          <cell r="AP61">
            <v>745884</v>
          </cell>
          <cell r="AQ61">
            <v>800633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106</v>
          </cell>
          <cell r="AY61">
            <v>1296126</v>
          </cell>
          <cell r="AZ61">
            <v>1391264</v>
          </cell>
        </row>
        <row r="62">
          <cell r="B62">
            <v>101311</v>
          </cell>
          <cell r="C62" t="str">
            <v>Isabel B 10kg</v>
          </cell>
          <cell r="D62">
            <v>1</v>
          </cell>
          <cell r="E62">
            <v>10</v>
          </cell>
          <cell r="F62">
            <v>12474.013157894737</v>
          </cell>
          <cell r="G62">
            <v>13428.719298245614</v>
          </cell>
          <cell r="H62">
            <v>45</v>
          </cell>
          <cell r="I62">
            <v>0</v>
          </cell>
          <cell r="J62">
            <v>78</v>
          </cell>
          <cell r="K62">
            <v>0</v>
          </cell>
          <cell r="L62">
            <v>61</v>
          </cell>
          <cell r="M62">
            <v>6</v>
          </cell>
          <cell r="N62">
            <v>43</v>
          </cell>
          <cell r="O62">
            <v>5</v>
          </cell>
          <cell r="R62">
            <v>228</v>
          </cell>
          <cell r="S62">
            <v>1</v>
          </cell>
          <cell r="T62">
            <v>0</v>
          </cell>
          <cell r="U62">
            <v>0</v>
          </cell>
          <cell r="V62">
            <v>228</v>
          </cell>
          <cell r="W62">
            <v>1</v>
          </cell>
          <cell r="X62">
            <v>2844075</v>
          </cell>
          <cell r="Y62">
            <v>3061748</v>
          </cell>
          <cell r="AB62">
            <v>78</v>
          </cell>
          <cell r="AD62">
            <v>43</v>
          </cell>
          <cell r="AF62">
            <v>121</v>
          </cell>
          <cell r="AG62">
            <v>121</v>
          </cell>
          <cell r="AI62">
            <v>-45</v>
          </cell>
          <cell r="AJ62">
            <v>-561330</v>
          </cell>
          <cell r="AK62">
            <v>-604291</v>
          </cell>
          <cell r="AL62">
            <v>0</v>
          </cell>
          <cell r="AM62">
            <v>0</v>
          </cell>
          <cell r="AN62">
            <v>0</v>
          </cell>
          <cell r="AO62">
            <v>-61</v>
          </cell>
          <cell r="AP62">
            <v>-760914</v>
          </cell>
          <cell r="AQ62">
            <v>-819151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-106</v>
          </cell>
          <cell r="AY62">
            <v>-1322244</v>
          </cell>
          <cell r="AZ62">
            <v>-1423442</v>
          </cell>
        </row>
        <row r="63">
          <cell r="B63">
            <v>101312</v>
          </cell>
          <cell r="C63" t="str">
            <v>Isabel C 10kg</v>
          </cell>
          <cell r="D63">
            <v>1</v>
          </cell>
          <cell r="E63">
            <v>10</v>
          </cell>
          <cell r="F63">
            <v>0</v>
          </cell>
          <cell r="G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AF63">
            <v>0</v>
          </cell>
          <cell r="AG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</row>
        <row r="64">
          <cell r="B64">
            <v>101313</v>
          </cell>
          <cell r="C64" t="str">
            <v>Isabel D 10kg</v>
          </cell>
          <cell r="D64">
            <v>1</v>
          </cell>
          <cell r="E64">
            <v>10</v>
          </cell>
          <cell r="F64">
            <v>0</v>
          </cell>
          <cell r="G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AF64">
            <v>0</v>
          </cell>
          <cell r="AG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</row>
        <row r="65">
          <cell r="B65">
            <v>101320</v>
          </cell>
          <cell r="C65" t="str">
            <v>Isabel A 4.5kg</v>
          </cell>
          <cell r="D65">
            <v>4.5</v>
          </cell>
          <cell r="E65">
            <v>1</v>
          </cell>
          <cell r="F65">
            <v>4995</v>
          </cell>
          <cell r="G65">
            <v>5454</v>
          </cell>
          <cell r="L65">
            <v>2</v>
          </cell>
          <cell r="M65">
            <v>0</v>
          </cell>
          <cell r="N65">
            <v>0</v>
          </cell>
          <cell r="O65">
            <v>0</v>
          </cell>
          <cell r="R65">
            <v>2</v>
          </cell>
          <cell r="S65">
            <v>0</v>
          </cell>
          <cell r="T65">
            <v>0</v>
          </cell>
          <cell r="U65">
            <v>0</v>
          </cell>
          <cell r="V65">
            <v>2</v>
          </cell>
          <cell r="W65">
            <v>0</v>
          </cell>
          <cell r="X65">
            <v>9990</v>
          </cell>
          <cell r="Y65">
            <v>10908</v>
          </cell>
          <cell r="AC65">
            <v>2</v>
          </cell>
          <cell r="AF65">
            <v>2</v>
          </cell>
          <cell r="AG65">
            <v>2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</row>
        <row r="66">
          <cell r="B66">
            <v>101322</v>
          </cell>
          <cell r="C66" t="str">
            <v>Isabel C 4.5kg</v>
          </cell>
          <cell r="D66">
            <v>4.5</v>
          </cell>
          <cell r="E66">
            <v>1</v>
          </cell>
          <cell r="F66">
            <v>0</v>
          </cell>
          <cell r="G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AF66">
            <v>0</v>
          </cell>
          <cell r="AG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</row>
        <row r="67">
          <cell r="B67">
            <v>101323</v>
          </cell>
          <cell r="C67" t="str">
            <v>Isabel D 4.5kg</v>
          </cell>
          <cell r="D67">
            <v>4.5</v>
          </cell>
          <cell r="E67">
            <v>1</v>
          </cell>
          <cell r="F67">
            <v>0</v>
          </cell>
          <cell r="G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AF67">
            <v>0</v>
          </cell>
          <cell r="AG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</row>
        <row r="68">
          <cell r="B68">
            <v>101504</v>
          </cell>
          <cell r="C68" t="str">
            <v>Export S) 100 10P</v>
          </cell>
          <cell r="D68">
            <v>4.5</v>
          </cell>
          <cell r="E68">
            <v>1</v>
          </cell>
          <cell r="F68">
            <v>0</v>
          </cell>
          <cell r="G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F68">
            <v>0</v>
          </cell>
          <cell r="AG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</row>
        <row r="69">
          <cell r="B69">
            <v>101505</v>
          </cell>
          <cell r="C69" t="str">
            <v>Pri Mix 20kg</v>
          </cell>
          <cell r="D69">
            <v>20</v>
          </cell>
          <cell r="E69">
            <v>1</v>
          </cell>
          <cell r="F69">
            <v>21282.444444444445</v>
          </cell>
          <cell r="G69">
            <v>23431.388888888891</v>
          </cell>
          <cell r="H69">
            <v>18</v>
          </cell>
          <cell r="I69">
            <v>0</v>
          </cell>
          <cell r="R69">
            <v>18</v>
          </cell>
          <cell r="S69">
            <v>0</v>
          </cell>
          <cell r="T69">
            <v>0</v>
          </cell>
          <cell r="U69">
            <v>0</v>
          </cell>
          <cell r="V69">
            <v>18</v>
          </cell>
          <cell r="W69">
            <v>0</v>
          </cell>
          <cell r="X69">
            <v>383084</v>
          </cell>
          <cell r="Y69">
            <v>421765</v>
          </cell>
          <cell r="Z69">
            <v>18</v>
          </cell>
          <cell r="AF69">
            <v>18</v>
          </cell>
          <cell r="AG69">
            <v>18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</row>
        <row r="70">
          <cell r="B70">
            <v>101521</v>
          </cell>
          <cell r="C70" t="str">
            <v>Scholar 4.5kg</v>
          </cell>
          <cell r="D70">
            <v>4.5</v>
          </cell>
          <cell r="E70">
            <v>1</v>
          </cell>
          <cell r="F70">
            <v>5081</v>
          </cell>
          <cell r="G70">
            <v>5588</v>
          </cell>
          <cell r="L70">
            <v>1</v>
          </cell>
          <cell r="M70">
            <v>0</v>
          </cell>
          <cell r="P70">
            <v>0</v>
          </cell>
          <cell r="Q70">
            <v>0</v>
          </cell>
          <cell r="R70">
            <v>1</v>
          </cell>
          <cell r="S70">
            <v>0</v>
          </cell>
          <cell r="T70">
            <v>0</v>
          </cell>
          <cell r="U70">
            <v>0</v>
          </cell>
          <cell r="V70">
            <v>1</v>
          </cell>
          <cell r="W70">
            <v>0</v>
          </cell>
          <cell r="X70">
            <v>5081</v>
          </cell>
          <cell r="Y70">
            <v>5588</v>
          </cell>
          <cell r="AC70">
            <v>1</v>
          </cell>
          <cell r="AF70">
            <v>1</v>
          </cell>
          <cell r="AG70">
            <v>1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</row>
        <row r="71">
          <cell r="B71">
            <v>101523</v>
          </cell>
          <cell r="C71" t="str">
            <v>Scholar-P 4.5kg</v>
          </cell>
          <cell r="D71">
            <v>4.5</v>
          </cell>
          <cell r="E71">
            <v>1</v>
          </cell>
          <cell r="F71">
            <v>0</v>
          </cell>
          <cell r="G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AF71">
            <v>0</v>
          </cell>
          <cell r="AG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</row>
        <row r="72">
          <cell r="B72">
            <v>101545</v>
          </cell>
          <cell r="C72" t="str">
            <v>Hi Pastry 500g</v>
          </cell>
          <cell r="D72">
            <v>0.5</v>
          </cell>
          <cell r="E72">
            <v>20</v>
          </cell>
          <cell r="F72">
            <v>12645.554545454546</v>
          </cell>
          <cell r="G72">
            <v>13616.854545454546</v>
          </cell>
          <cell r="H72">
            <v>220</v>
          </cell>
          <cell r="I72">
            <v>0</v>
          </cell>
          <cell r="R72">
            <v>220</v>
          </cell>
          <cell r="S72">
            <v>0</v>
          </cell>
          <cell r="T72">
            <v>0</v>
          </cell>
          <cell r="U72">
            <v>0</v>
          </cell>
          <cell r="V72">
            <v>220</v>
          </cell>
          <cell r="W72">
            <v>0</v>
          </cell>
          <cell r="X72">
            <v>2782022</v>
          </cell>
          <cell r="Y72">
            <v>2995708</v>
          </cell>
          <cell r="Z72">
            <v>220</v>
          </cell>
          <cell r="AF72">
            <v>220</v>
          </cell>
          <cell r="AG72">
            <v>220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</row>
        <row r="73">
          <cell r="B73">
            <v>101546</v>
          </cell>
          <cell r="C73" t="str">
            <v>Jenny 4.5kg</v>
          </cell>
          <cell r="D73">
            <v>4.5</v>
          </cell>
          <cell r="E73">
            <v>1</v>
          </cell>
          <cell r="F73">
            <v>4748.3538191395965</v>
          </cell>
          <cell r="G73">
            <v>5201.6663740122913</v>
          </cell>
          <cell r="H73">
            <v>979</v>
          </cell>
          <cell r="I73">
            <v>0</v>
          </cell>
          <cell r="L73">
            <v>90</v>
          </cell>
          <cell r="M73">
            <v>0</v>
          </cell>
          <cell r="N73">
            <v>70</v>
          </cell>
          <cell r="O73">
            <v>0</v>
          </cell>
          <cell r="R73">
            <v>1139</v>
          </cell>
          <cell r="S73">
            <v>0</v>
          </cell>
          <cell r="T73">
            <v>0</v>
          </cell>
          <cell r="U73">
            <v>0</v>
          </cell>
          <cell r="V73">
            <v>1139</v>
          </cell>
          <cell r="W73">
            <v>0</v>
          </cell>
          <cell r="X73">
            <v>5408375</v>
          </cell>
          <cell r="Y73">
            <v>5924698</v>
          </cell>
          <cell r="Z73">
            <v>979</v>
          </cell>
          <cell r="AC73">
            <v>90</v>
          </cell>
          <cell r="AD73">
            <v>70</v>
          </cell>
          <cell r="AF73">
            <v>1139</v>
          </cell>
          <cell r="AG73">
            <v>1139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4">
          <cell r="B74">
            <v>101547</v>
          </cell>
          <cell r="C74" t="str">
            <v>Choco Cream 10kg</v>
          </cell>
          <cell r="D74">
            <v>10</v>
          </cell>
          <cell r="E74">
            <v>1</v>
          </cell>
          <cell r="F74">
            <v>0</v>
          </cell>
          <cell r="G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AF74">
            <v>0</v>
          </cell>
          <cell r="AG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</row>
        <row r="75">
          <cell r="B75">
            <v>101550</v>
          </cell>
          <cell r="C75" t="str">
            <v>Chongok 4.5kg (Bakery)</v>
          </cell>
          <cell r="D75">
            <v>4.5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1</v>
          </cell>
          <cell r="Y75">
            <v>2</v>
          </cell>
          <cell r="AF75">
            <v>0</v>
          </cell>
          <cell r="AG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</row>
        <row r="76">
          <cell r="B76">
            <v>101551</v>
          </cell>
          <cell r="C76" t="str">
            <v>Double Soft 4.5kg</v>
          </cell>
          <cell r="D76">
            <v>4.5</v>
          </cell>
          <cell r="E76">
            <v>1</v>
          </cell>
          <cell r="F76">
            <v>6422.3187732342003</v>
          </cell>
          <cell r="G76">
            <v>6882.9228624535317</v>
          </cell>
          <cell r="H76">
            <v>987</v>
          </cell>
          <cell r="I76">
            <v>0</v>
          </cell>
          <cell r="N76">
            <v>89</v>
          </cell>
          <cell r="O76">
            <v>0</v>
          </cell>
          <cell r="R76">
            <v>1076</v>
          </cell>
          <cell r="S76">
            <v>0</v>
          </cell>
          <cell r="T76">
            <v>0</v>
          </cell>
          <cell r="U76">
            <v>0</v>
          </cell>
          <cell r="V76">
            <v>1076</v>
          </cell>
          <cell r="W76">
            <v>0</v>
          </cell>
          <cell r="X76">
            <v>6910415</v>
          </cell>
          <cell r="Y76">
            <v>7406025</v>
          </cell>
          <cell r="Z76">
            <v>987</v>
          </cell>
          <cell r="AD76">
            <v>89</v>
          </cell>
          <cell r="AF76">
            <v>1076</v>
          </cell>
          <cell r="AG76">
            <v>1076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</row>
        <row r="77">
          <cell r="B77">
            <v>101558</v>
          </cell>
          <cell r="C77" t="str">
            <v>Mokdong Gold 10P (EWha)</v>
          </cell>
          <cell r="D77">
            <v>4.5</v>
          </cell>
          <cell r="E77">
            <v>1</v>
          </cell>
          <cell r="F77">
            <v>0</v>
          </cell>
          <cell r="G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F77">
            <v>0</v>
          </cell>
          <cell r="AG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</row>
        <row r="78">
          <cell r="B78">
            <v>101559</v>
          </cell>
          <cell r="C78" t="str">
            <v>Hi Soft 3kg</v>
          </cell>
          <cell r="D78">
            <v>3</v>
          </cell>
          <cell r="E78">
            <v>4</v>
          </cell>
          <cell r="F78">
            <v>0</v>
          </cell>
          <cell r="G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AF78">
            <v>0</v>
          </cell>
          <cell r="AG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>
            <v>101563</v>
          </cell>
          <cell r="C79" t="str">
            <v>French 1.5kg</v>
          </cell>
          <cell r="D79">
            <v>1.5</v>
          </cell>
          <cell r="E79">
            <v>10</v>
          </cell>
          <cell r="F79">
            <v>0</v>
          </cell>
          <cell r="G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F79">
            <v>0</v>
          </cell>
          <cell r="AG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>
            <v>101564</v>
          </cell>
          <cell r="C80" t="str">
            <v>H) 27kg</v>
          </cell>
          <cell r="D80">
            <v>27</v>
          </cell>
          <cell r="E80">
            <v>1</v>
          </cell>
          <cell r="F80">
            <v>26847.469648562299</v>
          </cell>
          <cell r="G80">
            <v>29509.479233226837</v>
          </cell>
          <cell r="H80">
            <v>462</v>
          </cell>
          <cell r="I80">
            <v>0</v>
          </cell>
          <cell r="J80">
            <v>164</v>
          </cell>
          <cell r="K80">
            <v>0</v>
          </cell>
          <cell r="R80">
            <v>626</v>
          </cell>
          <cell r="S80">
            <v>0</v>
          </cell>
          <cell r="T80">
            <v>0</v>
          </cell>
          <cell r="U80">
            <v>0</v>
          </cell>
          <cell r="V80">
            <v>626</v>
          </cell>
          <cell r="W80">
            <v>0</v>
          </cell>
          <cell r="X80">
            <v>16806516</v>
          </cell>
          <cell r="Y80">
            <v>18472934</v>
          </cell>
          <cell r="Z80">
            <v>462</v>
          </cell>
          <cell r="AB80">
            <v>164</v>
          </cell>
          <cell r="AF80">
            <v>626</v>
          </cell>
          <cell r="AG80">
            <v>626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>
            <v>101566</v>
          </cell>
          <cell r="C81" t="str">
            <v>Green 4.5kg</v>
          </cell>
          <cell r="D81">
            <v>4.5</v>
          </cell>
          <cell r="E81">
            <v>1</v>
          </cell>
          <cell r="F81">
            <v>6438.7992202729047</v>
          </cell>
          <cell r="G81">
            <v>6938.0448343079925</v>
          </cell>
          <cell r="H81">
            <v>513</v>
          </cell>
          <cell r="I81">
            <v>0</v>
          </cell>
          <cell r="R81">
            <v>513</v>
          </cell>
          <cell r="S81">
            <v>0</v>
          </cell>
          <cell r="T81">
            <v>0</v>
          </cell>
          <cell r="U81">
            <v>0</v>
          </cell>
          <cell r="V81">
            <v>513</v>
          </cell>
          <cell r="W81">
            <v>0</v>
          </cell>
          <cell r="X81">
            <v>3303104</v>
          </cell>
          <cell r="Y81">
            <v>3559217</v>
          </cell>
          <cell r="Z81">
            <v>513</v>
          </cell>
          <cell r="AF81">
            <v>513</v>
          </cell>
          <cell r="AG81">
            <v>513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>
            <v>101567</v>
          </cell>
          <cell r="C82" t="str">
            <v>Creamia 4.5kg</v>
          </cell>
          <cell r="D82">
            <v>4.5</v>
          </cell>
          <cell r="E82">
            <v>1</v>
          </cell>
          <cell r="F82">
            <v>4729.605170902717</v>
          </cell>
          <cell r="G82">
            <v>5148.3400525854513</v>
          </cell>
          <cell r="H82">
            <v>1613</v>
          </cell>
          <cell r="I82">
            <v>0</v>
          </cell>
          <cell r="J82">
            <v>320</v>
          </cell>
          <cell r="K82">
            <v>0</v>
          </cell>
          <cell r="L82">
            <v>71</v>
          </cell>
          <cell r="M82">
            <v>0</v>
          </cell>
          <cell r="N82">
            <v>264</v>
          </cell>
          <cell r="O82">
            <v>0</v>
          </cell>
          <cell r="P82">
            <v>14</v>
          </cell>
          <cell r="Q82">
            <v>0</v>
          </cell>
          <cell r="R82">
            <v>2282</v>
          </cell>
          <cell r="S82">
            <v>0</v>
          </cell>
          <cell r="T82">
            <v>0</v>
          </cell>
          <cell r="U82">
            <v>0</v>
          </cell>
          <cell r="V82">
            <v>2282</v>
          </cell>
          <cell r="W82">
            <v>0</v>
          </cell>
          <cell r="X82">
            <v>10792959</v>
          </cell>
          <cell r="Y82">
            <v>11748512</v>
          </cell>
          <cell r="Z82">
            <v>1613</v>
          </cell>
          <cell r="AB82">
            <v>320</v>
          </cell>
          <cell r="AC82">
            <v>71</v>
          </cell>
          <cell r="AD82">
            <v>264</v>
          </cell>
          <cell r="AE82">
            <v>14</v>
          </cell>
          <cell r="AF82">
            <v>2282</v>
          </cell>
          <cell r="AG82">
            <v>2282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>
            <v>101568</v>
          </cell>
          <cell r="C83" t="str">
            <v>Diana 4.5kg</v>
          </cell>
          <cell r="D83">
            <v>4.5</v>
          </cell>
          <cell r="E83">
            <v>1</v>
          </cell>
          <cell r="F83">
            <v>7607.9753554502367</v>
          </cell>
          <cell r="G83">
            <v>8051.5055292259085</v>
          </cell>
          <cell r="H83">
            <v>2696</v>
          </cell>
          <cell r="I83">
            <v>0</v>
          </cell>
          <cell r="J83">
            <v>128</v>
          </cell>
          <cell r="K83">
            <v>0</v>
          </cell>
          <cell r="L83">
            <v>338</v>
          </cell>
          <cell r="M83">
            <v>0</v>
          </cell>
          <cell r="N83">
            <v>3</v>
          </cell>
          <cell r="O83">
            <v>0</v>
          </cell>
          <cell r="R83">
            <v>3165</v>
          </cell>
          <cell r="S83">
            <v>0</v>
          </cell>
          <cell r="T83">
            <v>0</v>
          </cell>
          <cell r="U83">
            <v>0</v>
          </cell>
          <cell r="V83">
            <v>3165</v>
          </cell>
          <cell r="W83">
            <v>0</v>
          </cell>
          <cell r="X83">
            <v>24079242</v>
          </cell>
          <cell r="Y83">
            <v>25483015</v>
          </cell>
          <cell r="Z83">
            <v>2696</v>
          </cell>
          <cell r="AB83">
            <v>128</v>
          </cell>
          <cell r="AC83">
            <v>338</v>
          </cell>
          <cell r="AD83">
            <v>3</v>
          </cell>
          <cell r="AF83">
            <v>3165</v>
          </cell>
          <cell r="AG83">
            <v>3165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>
            <v>101571</v>
          </cell>
          <cell r="C84" t="str">
            <v>Diana 1000 4.5kg</v>
          </cell>
          <cell r="D84">
            <v>4.5</v>
          </cell>
          <cell r="E84">
            <v>1</v>
          </cell>
          <cell r="F84">
            <v>0</v>
          </cell>
          <cell r="G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AF84">
            <v>0</v>
          </cell>
          <cell r="AG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>
            <v>101575</v>
          </cell>
          <cell r="C85" t="str">
            <v>Ferment 4.5kg</v>
          </cell>
          <cell r="D85">
            <v>4.5</v>
          </cell>
          <cell r="E85">
            <v>1</v>
          </cell>
          <cell r="F85">
            <v>0</v>
          </cell>
          <cell r="G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AF85">
            <v>0</v>
          </cell>
          <cell r="AG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6">
          <cell r="B86">
            <v>101576</v>
          </cell>
          <cell r="C86" t="str">
            <v>Diana 2000 4.5kg</v>
          </cell>
          <cell r="D86">
            <v>4.5</v>
          </cell>
          <cell r="E86">
            <v>1</v>
          </cell>
          <cell r="F86">
            <v>0</v>
          </cell>
          <cell r="G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AF86">
            <v>0</v>
          </cell>
          <cell r="AG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</row>
        <row r="87">
          <cell r="B87">
            <v>101577</v>
          </cell>
          <cell r="C87" t="str">
            <v>Marina 4.5kg</v>
          </cell>
          <cell r="D87">
            <v>4.5</v>
          </cell>
          <cell r="E87">
            <v>1</v>
          </cell>
          <cell r="F87">
            <v>7077.0539163090125</v>
          </cell>
          <cell r="G87">
            <v>7569.3243025751071</v>
          </cell>
          <cell r="H87">
            <v>2978</v>
          </cell>
          <cell r="I87">
            <v>0</v>
          </cell>
          <cell r="J87">
            <v>367</v>
          </cell>
          <cell r="K87">
            <v>0</v>
          </cell>
          <cell r="L87">
            <v>196</v>
          </cell>
          <cell r="M87">
            <v>0</v>
          </cell>
          <cell r="N87">
            <v>151</v>
          </cell>
          <cell r="O87">
            <v>0</v>
          </cell>
          <cell r="P87">
            <v>36</v>
          </cell>
          <cell r="Q87">
            <v>0</v>
          </cell>
          <cell r="R87">
            <v>3728</v>
          </cell>
          <cell r="S87">
            <v>0</v>
          </cell>
          <cell r="T87">
            <v>0</v>
          </cell>
          <cell r="U87">
            <v>0</v>
          </cell>
          <cell r="V87">
            <v>3728</v>
          </cell>
          <cell r="W87">
            <v>0</v>
          </cell>
          <cell r="X87">
            <v>26383257</v>
          </cell>
          <cell r="Y87">
            <v>28218441</v>
          </cell>
          <cell r="Z87">
            <v>2978</v>
          </cell>
          <cell r="AB87">
            <v>367</v>
          </cell>
          <cell r="AC87">
            <v>196</v>
          </cell>
          <cell r="AD87">
            <v>151</v>
          </cell>
          <cell r="AE87">
            <v>36</v>
          </cell>
          <cell r="AF87">
            <v>3728</v>
          </cell>
          <cell r="AG87">
            <v>3728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</row>
        <row r="88">
          <cell r="B88">
            <v>101578</v>
          </cell>
          <cell r="C88" t="str">
            <v>Marina 100 4.5kg</v>
          </cell>
          <cell r="D88">
            <v>4.5</v>
          </cell>
          <cell r="E88">
            <v>1</v>
          </cell>
          <cell r="F88">
            <v>0</v>
          </cell>
          <cell r="G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AF88">
            <v>0</v>
          </cell>
          <cell r="AG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</row>
        <row r="89">
          <cell r="B89">
            <v>101579</v>
          </cell>
          <cell r="C89" t="str">
            <v>Creamia 100 10kg</v>
          </cell>
          <cell r="D89">
            <v>10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1</v>
          </cell>
          <cell r="Y89">
            <v>2</v>
          </cell>
          <cell r="AF89">
            <v>0</v>
          </cell>
          <cell r="AG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0">
          <cell r="B90">
            <v>101591</v>
          </cell>
          <cell r="C90" t="str">
            <v>Libero 10.56kg</v>
          </cell>
          <cell r="D90">
            <v>10.56</v>
          </cell>
          <cell r="E90">
            <v>1</v>
          </cell>
          <cell r="F90">
            <v>0</v>
          </cell>
          <cell r="G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AF90">
            <v>0</v>
          </cell>
          <cell r="AG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</row>
        <row r="91">
          <cell r="B91">
            <v>101602</v>
          </cell>
          <cell r="C91" t="str">
            <v>H) 10kg</v>
          </cell>
          <cell r="D91">
            <v>10</v>
          </cell>
          <cell r="E91">
            <v>1</v>
          </cell>
          <cell r="F91">
            <v>10011.37765205092</v>
          </cell>
          <cell r="G91">
            <v>10949.84441301273</v>
          </cell>
          <cell r="H91">
            <v>707</v>
          </cell>
          <cell r="I91">
            <v>0</v>
          </cell>
          <cell r="R91">
            <v>707</v>
          </cell>
          <cell r="S91">
            <v>0</v>
          </cell>
          <cell r="T91">
            <v>0</v>
          </cell>
          <cell r="U91">
            <v>0</v>
          </cell>
          <cell r="V91">
            <v>707</v>
          </cell>
          <cell r="W91">
            <v>0</v>
          </cell>
          <cell r="X91">
            <v>7078044</v>
          </cell>
          <cell r="Y91">
            <v>7741540</v>
          </cell>
          <cell r="Z91">
            <v>707</v>
          </cell>
          <cell r="AF91">
            <v>707</v>
          </cell>
          <cell r="AG91">
            <v>707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</row>
        <row r="92">
          <cell r="B92">
            <v>101603</v>
          </cell>
          <cell r="C92" t="str">
            <v>Elise 9kg</v>
          </cell>
          <cell r="D92">
            <v>9</v>
          </cell>
          <cell r="E92">
            <v>1</v>
          </cell>
          <cell r="F92">
            <v>9804.4131054131049</v>
          </cell>
          <cell r="G92">
            <v>10891.390313390313</v>
          </cell>
          <cell r="H92">
            <v>295</v>
          </cell>
          <cell r="I92">
            <v>0</v>
          </cell>
          <cell r="L92">
            <v>56</v>
          </cell>
          <cell r="M92">
            <v>0</v>
          </cell>
          <cell r="R92">
            <v>351</v>
          </cell>
          <cell r="S92">
            <v>0</v>
          </cell>
          <cell r="T92">
            <v>0</v>
          </cell>
          <cell r="U92">
            <v>0</v>
          </cell>
          <cell r="V92">
            <v>351</v>
          </cell>
          <cell r="W92">
            <v>0</v>
          </cell>
          <cell r="X92">
            <v>3441349</v>
          </cell>
          <cell r="Y92">
            <v>3822878</v>
          </cell>
          <cell r="Z92">
            <v>295</v>
          </cell>
          <cell r="AC92">
            <v>56</v>
          </cell>
          <cell r="AF92">
            <v>351</v>
          </cell>
          <cell r="AG92">
            <v>351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</row>
        <row r="93">
          <cell r="B93">
            <v>101604</v>
          </cell>
          <cell r="C93" t="str">
            <v>S) 100 9kg (Family)</v>
          </cell>
          <cell r="D93">
            <v>9</v>
          </cell>
          <cell r="E93">
            <v>1</v>
          </cell>
          <cell r="F93">
            <v>0</v>
          </cell>
          <cell r="G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AF93">
            <v>0</v>
          </cell>
          <cell r="AG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</row>
        <row r="94">
          <cell r="B94">
            <v>101605</v>
          </cell>
          <cell r="C94" t="str">
            <v>Royal 100 1.25kg</v>
          </cell>
          <cell r="D94">
            <v>1.25</v>
          </cell>
          <cell r="E94">
            <v>8</v>
          </cell>
          <cell r="F94">
            <v>11433.575068870523</v>
          </cell>
          <cell r="G94">
            <v>12440.217630853995</v>
          </cell>
          <cell r="H94">
            <v>1452</v>
          </cell>
          <cell r="I94">
            <v>0</v>
          </cell>
          <cell r="R94">
            <v>1452</v>
          </cell>
          <cell r="S94">
            <v>0</v>
          </cell>
          <cell r="T94">
            <v>0</v>
          </cell>
          <cell r="U94">
            <v>0</v>
          </cell>
          <cell r="V94">
            <v>1452</v>
          </cell>
          <cell r="W94">
            <v>0</v>
          </cell>
          <cell r="X94">
            <v>16601551</v>
          </cell>
          <cell r="Y94">
            <v>18063196</v>
          </cell>
          <cell r="Z94">
            <v>1452</v>
          </cell>
          <cell r="AF94">
            <v>1452</v>
          </cell>
          <cell r="AG94">
            <v>1452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</row>
        <row r="95">
          <cell r="B95">
            <v>101606</v>
          </cell>
          <cell r="C95" t="str">
            <v>Crown 1000 4.5kg</v>
          </cell>
          <cell r="D95">
            <v>4.5</v>
          </cell>
          <cell r="E95">
            <v>1</v>
          </cell>
          <cell r="F95">
            <v>6242.0465949820791</v>
          </cell>
          <cell r="G95">
            <v>6721.0188172043008</v>
          </cell>
          <cell r="H95">
            <v>1116</v>
          </cell>
          <cell r="I95">
            <v>0</v>
          </cell>
          <cell r="R95">
            <v>1116</v>
          </cell>
          <cell r="S95">
            <v>0</v>
          </cell>
          <cell r="T95">
            <v>0</v>
          </cell>
          <cell r="U95">
            <v>0</v>
          </cell>
          <cell r="V95">
            <v>1116</v>
          </cell>
          <cell r="W95">
            <v>0</v>
          </cell>
          <cell r="X95">
            <v>6966124</v>
          </cell>
          <cell r="Y95">
            <v>7500657</v>
          </cell>
          <cell r="Z95">
            <v>1116</v>
          </cell>
          <cell r="AF95">
            <v>1116</v>
          </cell>
          <cell r="AG95">
            <v>1116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</row>
        <row r="96">
          <cell r="B96">
            <v>101607</v>
          </cell>
          <cell r="C96" t="str">
            <v>Coffee Cream 10kg</v>
          </cell>
          <cell r="D96">
            <v>10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</v>
          </cell>
          <cell r="Y96">
            <v>2</v>
          </cell>
          <cell r="AF96">
            <v>0</v>
          </cell>
          <cell r="AG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</row>
        <row r="97">
          <cell r="B97">
            <v>101608</v>
          </cell>
          <cell r="C97" t="str">
            <v>MDB 1.5kg</v>
          </cell>
          <cell r="D97">
            <v>1.5</v>
          </cell>
          <cell r="E97">
            <v>8</v>
          </cell>
          <cell r="F97">
            <v>17423.871657754011</v>
          </cell>
          <cell r="G97">
            <v>18616.074866310162</v>
          </cell>
          <cell r="H97">
            <v>187</v>
          </cell>
          <cell r="I97">
            <v>0</v>
          </cell>
          <cell r="R97">
            <v>187</v>
          </cell>
          <cell r="S97">
            <v>0</v>
          </cell>
          <cell r="T97">
            <v>0</v>
          </cell>
          <cell r="U97">
            <v>0</v>
          </cell>
          <cell r="V97">
            <v>187</v>
          </cell>
          <cell r="W97">
            <v>0</v>
          </cell>
          <cell r="X97">
            <v>3258264</v>
          </cell>
          <cell r="Y97">
            <v>3481206</v>
          </cell>
          <cell r="Z97">
            <v>187</v>
          </cell>
          <cell r="AF97">
            <v>187</v>
          </cell>
          <cell r="AG97">
            <v>187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</row>
        <row r="98">
          <cell r="B98">
            <v>101610</v>
          </cell>
          <cell r="C98" t="str">
            <v>Snow Soft 4.5kg</v>
          </cell>
          <cell r="D98">
            <v>4.5</v>
          </cell>
          <cell r="E98">
            <v>1</v>
          </cell>
          <cell r="F98">
            <v>5392.4415259537209</v>
          </cell>
          <cell r="G98">
            <v>5803.7804878048782</v>
          </cell>
          <cell r="H98">
            <v>1385</v>
          </cell>
          <cell r="I98">
            <v>0</v>
          </cell>
          <cell r="L98">
            <v>115</v>
          </cell>
          <cell r="M98">
            <v>0</v>
          </cell>
          <cell r="N98">
            <v>97</v>
          </cell>
          <cell r="O98">
            <v>0</v>
          </cell>
          <cell r="P98">
            <v>2</v>
          </cell>
          <cell r="Q98">
            <v>0</v>
          </cell>
          <cell r="R98">
            <v>1599</v>
          </cell>
          <cell r="S98">
            <v>0</v>
          </cell>
          <cell r="T98">
            <v>0</v>
          </cell>
          <cell r="U98">
            <v>0</v>
          </cell>
          <cell r="V98">
            <v>1599</v>
          </cell>
          <cell r="W98">
            <v>0</v>
          </cell>
          <cell r="X98">
            <v>8622514</v>
          </cell>
          <cell r="Y98">
            <v>9280245</v>
          </cell>
          <cell r="Z98">
            <v>1385</v>
          </cell>
          <cell r="AC98">
            <v>115</v>
          </cell>
          <cell r="AD98">
            <v>97</v>
          </cell>
          <cell r="AE98">
            <v>2</v>
          </cell>
          <cell r="AF98">
            <v>1599</v>
          </cell>
          <cell r="AG98">
            <v>1599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>
            <v>101611</v>
          </cell>
          <cell r="C99" t="str">
            <v>Alps-S 20kg</v>
          </cell>
          <cell r="D99">
            <v>20</v>
          </cell>
          <cell r="E99">
            <v>1</v>
          </cell>
          <cell r="F99">
            <v>19697.580851063831</v>
          </cell>
          <cell r="G99">
            <v>21818.219148936168</v>
          </cell>
          <cell r="H99">
            <v>840</v>
          </cell>
          <cell r="I99">
            <v>0</v>
          </cell>
          <cell r="L99">
            <v>100</v>
          </cell>
          <cell r="M99">
            <v>0</v>
          </cell>
          <cell r="R99">
            <v>940</v>
          </cell>
          <cell r="S99">
            <v>0</v>
          </cell>
          <cell r="T99">
            <v>0</v>
          </cell>
          <cell r="U99">
            <v>0</v>
          </cell>
          <cell r="V99">
            <v>940</v>
          </cell>
          <cell r="W99">
            <v>0</v>
          </cell>
          <cell r="X99">
            <v>18515726</v>
          </cell>
          <cell r="Y99">
            <v>20509126</v>
          </cell>
          <cell r="Z99">
            <v>840</v>
          </cell>
          <cell r="AC99">
            <v>100</v>
          </cell>
          <cell r="AF99">
            <v>940</v>
          </cell>
          <cell r="AG99">
            <v>940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>
            <v>101612</v>
          </cell>
          <cell r="C100" t="str">
            <v>Shanon 9kg</v>
          </cell>
          <cell r="D100">
            <v>9</v>
          </cell>
          <cell r="E100">
            <v>1</v>
          </cell>
          <cell r="F100">
            <v>9283.8200408997964</v>
          </cell>
          <cell r="G100">
            <v>10133.19427402863</v>
          </cell>
          <cell r="H100">
            <v>489</v>
          </cell>
          <cell r="I100">
            <v>0</v>
          </cell>
          <cell r="R100">
            <v>489</v>
          </cell>
          <cell r="S100">
            <v>0</v>
          </cell>
          <cell r="T100">
            <v>0</v>
          </cell>
          <cell r="U100">
            <v>0</v>
          </cell>
          <cell r="V100">
            <v>489</v>
          </cell>
          <cell r="W100">
            <v>0</v>
          </cell>
          <cell r="X100">
            <v>4539788</v>
          </cell>
          <cell r="Y100">
            <v>4955132</v>
          </cell>
          <cell r="Z100">
            <v>489</v>
          </cell>
          <cell r="AF100">
            <v>489</v>
          </cell>
          <cell r="AG100">
            <v>489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>
            <v>101613</v>
          </cell>
          <cell r="C101" t="str">
            <v>Mokdong Gold 100 4.5kg</v>
          </cell>
          <cell r="D101">
            <v>4.5</v>
          </cell>
          <cell r="E101">
            <v>1</v>
          </cell>
          <cell r="F101">
            <v>6192.9131587153106</v>
          </cell>
          <cell r="G101">
            <v>6658.064390396009</v>
          </cell>
          <cell r="H101">
            <v>6064</v>
          </cell>
          <cell r="I101">
            <v>0</v>
          </cell>
          <cell r="J101">
            <v>300</v>
          </cell>
          <cell r="K101">
            <v>0</v>
          </cell>
          <cell r="L101">
            <v>50</v>
          </cell>
          <cell r="M101">
            <v>0</v>
          </cell>
          <cell r="R101">
            <v>6414</v>
          </cell>
          <cell r="S101">
            <v>0</v>
          </cell>
          <cell r="T101">
            <v>0</v>
          </cell>
          <cell r="U101">
            <v>0</v>
          </cell>
          <cell r="V101">
            <v>6414</v>
          </cell>
          <cell r="W101">
            <v>0</v>
          </cell>
          <cell r="X101">
            <v>39721345</v>
          </cell>
          <cell r="Y101">
            <v>42704825</v>
          </cell>
          <cell r="Z101">
            <v>6064</v>
          </cell>
          <cell r="AB101">
            <v>300</v>
          </cell>
          <cell r="AC101">
            <v>50</v>
          </cell>
          <cell r="AF101">
            <v>6414</v>
          </cell>
          <cell r="AG101">
            <v>6414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>
            <v>101614</v>
          </cell>
          <cell r="C102" t="str">
            <v>Alps-S 3.3kg</v>
          </cell>
          <cell r="D102">
            <v>3.3</v>
          </cell>
          <cell r="E102">
            <v>1</v>
          </cell>
          <cell r="F102">
            <v>3429.9840109639104</v>
          </cell>
          <cell r="G102">
            <v>3753.9419826404751</v>
          </cell>
          <cell r="H102">
            <v>1939</v>
          </cell>
          <cell r="I102">
            <v>0</v>
          </cell>
          <cell r="L102">
            <v>250</v>
          </cell>
          <cell r="M102">
            <v>0</v>
          </cell>
          <cell r="R102">
            <v>2189</v>
          </cell>
          <cell r="S102">
            <v>0</v>
          </cell>
          <cell r="T102">
            <v>0</v>
          </cell>
          <cell r="U102">
            <v>0</v>
          </cell>
          <cell r="V102">
            <v>2189</v>
          </cell>
          <cell r="W102">
            <v>0</v>
          </cell>
          <cell r="X102">
            <v>7508235</v>
          </cell>
          <cell r="Y102">
            <v>8217379</v>
          </cell>
          <cell r="Z102">
            <v>1939</v>
          </cell>
          <cell r="AC102">
            <v>350</v>
          </cell>
          <cell r="AF102">
            <v>2289</v>
          </cell>
          <cell r="AG102">
            <v>2289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100</v>
          </cell>
          <cell r="AP102">
            <v>342998</v>
          </cell>
          <cell r="AQ102">
            <v>375394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100</v>
          </cell>
          <cell r="AY102">
            <v>342998</v>
          </cell>
          <cell r="AZ102">
            <v>375394</v>
          </cell>
        </row>
        <row r="103">
          <cell r="B103">
            <v>101615</v>
          </cell>
          <cell r="C103" t="str">
            <v>Alps-S 4.6kg</v>
          </cell>
          <cell r="D103">
            <v>4.5999999999999996</v>
          </cell>
          <cell r="E103">
            <v>1</v>
          </cell>
          <cell r="F103">
            <v>4688.666666666667</v>
          </cell>
          <cell r="G103">
            <v>5125.6279069767443</v>
          </cell>
          <cell r="H103">
            <v>1209</v>
          </cell>
          <cell r="I103">
            <v>0</v>
          </cell>
          <cell r="L103">
            <v>210</v>
          </cell>
          <cell r="M103">
            <v>0</v>
          </cell>
          <cell r="R103">
            <v>1419</v>
          </cell>
          <cell r="S103">
            <v>0</v>
          </cell>
          <cell r="T103">
            <v>0</v>
          </cell>
          <cell r="U103">
            <v>0</v>
          </cell>
          <cell r="V103">
            <v>1419</v>
          </cell>
          <cell r="W103">
            <v>0</v>
          </cell>
          <cell r="X103">
            <v>6653218</v>
          </cell>
          <cell r="Y103">
            <v>7273266</v>
          </cell>
          <cell r="Z103">
            <v>1209</v>
          </cell>
          <cell r="AC103">
            <v>260</v>
          </cell>
          <cell r="AF103">
            <v>1469</v>
          </cell>
          <cell r="AG103">
            <v>1469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50</v>
          </cell>
          <cell r="AP103">
            <v>234433</v>
          </cell>
          <cell r="AQ103">
            <v>256281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50</v>
          </cell>
          <cell r="AY103">
            <v>234433</v>
          </cell>
          <cell r="AZ103">
            <v>256281</v>
          </cell>
        </row>
        <row r="104">
          <cell r="B104">
            <v>101616</v>
          </cell>
          <cell r="C104" t="str">
            <v>S) 100 20kg</v>
          </cell>
          <cell r="D104">
            <v>20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</v>
          </cell>
          <cell r="Y104">
            <v>2</v>
          </cell>
          <cell r="AF104">
            <v>0</v>
          </cell>
          <cell r="AG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>
            <v>101617</v>
          </cell>
          <cell r="C105" t="str">
            <v>New World 20kg</v>
          </cell>
          <cell r="D105">
            <v>20</v>
          </cell>
          <cell r="E105">
            <v>1</v>
          </cell>
          <cell r="F105">
            <v>20093.869897959183</v>
          </cell>
          <cell r="G105">
            <v>21925.295918367348</v>
          </cell>
          <cell r="H105">
            <v>392</v>
          </cell>
          <cell r="I105">
            <v>0</v>
          </cell>
          <cell r="R105">
            <v>392</v>
          </cell>
          <cell r="S105">
            <v>0</v>
          </cell>
          <cell r="T105">
            <v>0</v>
          </cell>
          <cell r="U105">
            <v>0</v>
          </cell>
          <cell r="V105">
            <v>392</v>
          </cell>
          <cell r="W105">
            <v>0</v>
          </cell>
          <cell r="X105">
            <v>7876797</v>
          </cell>
          <cell r="Y105">
            <v>8594716</v>
          </cell>
          <cell r="Z105">
            <v>392</v>
          </cell>
          <cell r="AF105">
            <v>392</v>
          </cell>
          <cell r="AG105">
            <v>392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>
            <v>101618</v>
          </cell>
          <cell r="C106" t="str">
            <v>Alps-S 7.7kg</v>
          </cell>
          <cell r="D106">
            <v>7.7</v>
          </cell>
          <cell r="E106">
            <v>1</v>
          </cell>
          <cell r="F106">
            <v>7724.0873671782765</v>
          </cell>
          <cell r="G106">
            <v>8544.7626918536007</v>
          </cell>
          <cell r="H106">
            <v>657</v>
          </cell>
          <cell r="I106">
            <v>0</v>
          </cell>
          <cell r="L106">
            <v>190</v>
          </cell>
          <cell r="M106">
            <v>0</v>
          </cell>
          <cell r="R106">
            <v>847</v>
          </cell>
          <cell r="S106">
            <v>0</v>
          </cell>
          <cell r="T106">
            <v>0</v>
          </cell>
          <cell r="U106">
            <v>0</v>
          </cell>
          <cell r="V106">
            <v>847</v>
          </cell>
          <cell r="W106">
            <v>0</v>
          </cell>
          <cell r="X106">
            <v>6542302</v>
          </cell>
          <cell r="Y106">
            <v>7237414</v>
          </cell>
          <cell r="Z106">
            <v>657</v>
          </cell>
          <cell r="AC106">
            <v>240</v>
          </cell>
          <cell r="AF106">
            <v>897</v>
          </cell>
          <cell r="AG106">
            <v>897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50</v>
          </cell>
          <cell r="AP106">
            <v>386204</v>
          </cell>
          <cell r="AQ106">
            <v>427238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50</v>
          </cell>
          <cell r="AY106">
            <v>386204</v>
          </cell>
          <cell r="AZ106">
            <v>427238</v>
          </cell>
        </row>
        <row r="107">
          <cell r="B107">
            <v>101620</v>
          </cell>
          <cell r="C107" t="str">
            <v>Fro Pie 2.5kg</v>
          </cell>
          <cell r="D107">
            <v>2.5</v>
          </cell>
          <cell r="E107">
            <v>6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20</v>
          </cell>
          <cell r="Y107">
            <v>21</v>
          </cell>
          <cell r="AF107">
            <v>0</v>
          </cell>
          <cell r="AG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>
            <v>101623</v>
          </cell>
          <cell r="C108" t="str">
            <v>IMF 4.5kg</v>
          </cell>
          <cell r="D108">
            <v>4.5</v>
          </cell>
          <cell r="E108">
            <v>1</v>
          </cell>
          <cell r="F108">
            <v>5948.7198399085191</v>
          </cell>
          <cell r="G108">
            <v>6418.9251000571758</v>
          </cell>
          <cell r="H108">
            <v>1039</v>
          </cell>
          <cell r="I108">
            <v>0</v>
          </cell>
          <cell r="J108">
            <v>423</v>
          </cell>
          <cell r="K108">
            <v>0</v>
          </cell>
          <cell r="L108">
            <v>187</v>
          </cell>
          <cell r="M108">
            <v>0</v>
          </cell>
          <cell r="P108">
            <v>100</v>
          </cell>
          <cell r="Q108">
            <v>0</v>
          </cell>
          <cell r="R108">
            <v>1749</v>
          </cell>
          <cell r="S108">
            <v>0</v>
          </cell>
          <cell r="T108">
            <v>0</v>
          </cell>
          <cell r="U108">
            <v>0</v>
          </cell>
          <cell r="V108">
            <v>1749</v>
          </cell>
          <cell r="W108">
            <v>0</v>
          </cell>
          <cell r="X108">
            <v>10404311</v>
          </cell>
          <cell r="Y108">
            <v>11226700</v>
          </cell>
          <cell r="Z108">
            <v>1039</v>
          </cell>
          <cell r="AB108">
            <v>423</v>
          </cell>
          <cell r="AC108">
            <v>187</v>
          </cell>
          <cell r="AE108">
            <v>100</v>
          </cell>
          <cell r="AF108">
            <v>1749</v>
          </cell>
          <cell r="AG108">
            <v>1749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</row>
        <row r="109">
          <cell r="B109">
            <v>101625</v>
          </cell>
          <cell r="C109" t="str">
            <v>Mokdong-K 4.5kg</v>
          </cell>
          <cell r="D109">
            <v>4.5</v>
          </cell>
          <cell r="E109">
            <v>1</v>
          </cell>
          <cell r="F109">
            <v>5809.1405672009869</v>
          </cell>
          <cell r="G109">
            <v>6258.3292231812575</v>
          </cell>
          <cell r="H109">
            <v>1622</v>
          </cell>
          <cell r="I109">
            <v>0</v>
          </cell>
          <cell r="R109">
            <v>1622</v>
          </cell>
          <cell r="S109">
            <v>0</v>
          </cell>
          <cell r="T109">
            <v>0</v>
          </cell>
          <cell r="U109">
            <v>0</v>
          </cell>
          <cell r="V109">
            <v>1622</v>
          </cell>
          <cell r="W109">
            <v>0</v>
          </cell>
          <cell r="X109">
            <v>9422426</v>
          </cell>
          <cell r="Y109">
            <v>10151010</v>
          </cell>
          <cell r="Z109">
            <v>1622</v>
          </cell>
          <cell r="AF109">
            <v>1622</v>
          </cell>
          <cell r="AG109">
            <v>1622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</row>
        <row r="110">
          <cell r="B110">
            <v>101627</v>
          </cell>
          <cell r="C110" t="str">
            <v>Big Deal 4.5kg</v>
          </cell>
          <cell r="D110">
            <v>4.5</v>
          </cell>
          <cell r="E110">
            <v>1</v>
          </cell>
          <cell r="F110">
            <v>6306.0306851618325</v>
          </cell>
          <cell r="G110">
            <v>6769.6569987389657</v>
          </cell>
          <cell r="H110">
            <v>1929</v>
          </cell>
          <cell r="I110">
            <v>0</v>
          </cell>
          <cell r="J110">
            <v>249</v>
          </cell>
          <cell r="K110">
            <v>0</v>
          </cell>
          <cell r="L110">
            <v>10</v>
          </cell>
          <cell r="M110">
            <v>0</v>
          </cell>
          <cell r="N110">
            <v>29</v>
          </cell>
          <cell r="O110">
            <v>0</v>
          </cell>
          <cell r="P110">
            <v>162</v>
          </cell>
          <cell r="Q110">
            <v>0</v>
          </cell>
          <cell r="R110">
            <v>2379</v>
          </cell>
          <cell r="S110">
            <v>0</v>
          </cell>
          <cell r="T110">
            <v>0</v>
          </cell>
          <cell r="U110">
            <v>0</v>
          </cell>
          <cell r="V110">
            <v>2379</v>
          </cell>
          <cell r="W110">
            <v>0</v>
          </cell>
          <cell r="X110">
            <v>15002047</v>
          </cell>
          <cell r="Y110">
            <v>16105014</v>
          </cell>
          <cell r="Z110">
            <v>1929</v>
          </cell>
          <cell r="AB110">
            <v>249</v>
          </cell>
          <cell r="AC110">
            <v>10</v>
          </cell>
          <cell r="AD110">
            <v>29</v>
          </cell>
          <cell r="AE110">
            <v>162</v>
          </cell>
          <cell r="AF110">
            <v>2379</v>
          </cell>
          <cell r="AG110">
            <v>2379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</row>
        <row r="111">
          <cell r="B111">
            <v>101628</v>
          </cell>
          <cell r="C111" t="str">
            <v>Asians 2.5kg</v>
          </cell>
          <cell r="D111">
            <v>2.5</v>
          </cell>
          <cell r="E111">
            <v>6</v>
          </cell>
          <cell r="F111">
            <v>19687.703862660943</v>
          </cell>
          <cell r="G111">
            <v>21197.141630901289</v>
          </cell>
          <cell r="H111">
            <v>228</v>
          </cell>
          <cell r="I111">
            <v>0</v>
          </cell>
          <cell r="L111">
            <v>5</v>
          </cell>
          <cell r="M111">
            <v>0</v>
          </cell>
          <cell r="R111">
            <v>233</v>
          </cell>
          <cell r="S111">
            <v>0</v>
          </cell>
          <cell r="T111">
            <v>0</v>
          </cell>
          <cell r="U111">
            <v>0</v>
          </cell>
          <cell r="V111">
            <v>233</v>
          </cell>
          <cell r="W111">
            <v>0</v>
          </cell>
          <cell r="X111">
            <v>4587235</v>
          </cell>
          <cell r="Y111">
            <v>4938934</v>
          </cell>
          <cell r="Z111">
            <v>228</v>
          </cell>
          <cell r="AC111">
            <v>5</v>
          </cell>
          <cell r="AF111">
            <v>233</v>
          </cell>
          <cell r="AG111">
            <v>233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</row>
        <row r="112">
          <cell r="B112">
            <v>101631</v>
          </cell>
          <cell r="C112" t="str">
            <v>New Elise 6.75kg</v>
          </cell>
          <cell r="D112">
            <v>6.75</v>
          </cell>
          <cell r="E112">
            <v>1</v>
          </cell>
          <cell r="F112">
            <v>0</v>
          </cell>
          <cell r="G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AF112">
            <v>0</v>
          </cell>
          <cell r="AG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</row>
        <row r="113">
          <cell r="B113">
            <v>101634</v>
          </cell>
          <cell r="C113" t="str">
            <v>Amma-Somssy 450g</v>
          </cell>
          <cell r="D113">
            <v>0.45</v>
          </cell>
          <cell r="E113">
            <v>6</v>
          </cell>
          <cell r="F113">
            <v>5853.3171070931849</v>
          </cell>
          <cell r="G113">
            <v>6092.4200278164117</v>
          </cell>
          <cell r="H113">
            <v>577</v>
          </cell>
          <cell r="I113">
            <v>0</v>
          </cell>
          <cell r="J113">
            <v>5</v>
          </cell>
          <cell r="K113">
            <v>0</v>
          </cell>
          <cell r="L113">
            <v>19</v>
          </cell>
          <cell r="M113">
            <v>0</v>
          </cell>
          <cell r="N113">
            <v>50</v>
          </cell>
          <cell r="O113">
            <v>0</v>
          </cell>
          <cell r="P113">
            <v>68</v>
          </cell>
          <cell r="Q113">
            <v>0</v>
          </cell>
          <cell r="R113">
            <v>719</v>
          </cell>
          <cell r="S113">
            <v>0</v>
          </cell>
          <cell r="T113">
            <v>0</v>
          </cell>
          <cell r="U113">
            <v>0</v>
          </cell>
          <cell r="V113">
            <v>719</v>
          </cell>
          <cell r="W113">
            <v>0</v>
          </cell>
          <cell r="X113">
            <v>4208535</v>
          </cell>
          <cell r="Y113">
            <v>4380450</v>
          </cell>
          <cell r="Z113">
            <v>577</v>
          </cell>
          <cell r="AB113">
            <v>5</v>
          </cell>
          <cell r="AC113">
            <v>19</v>
          </cell>
          <cell r="AD113">
            <v>50</v>
          </cell>
          <cell r="AE113">
            <v>68</v>
          </cell>
          <cell r="AF113">
            <v>719</v>
          </cell>
          <cell r="AG113">
            <v>719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</row>
        <row r="114">
          <cell r="B114">
            <v>101637</v>
          </cell>
          <cell r="C114" t="str">
            <v>Mokdong Gold 100 20kg</v>
          </cell>
          <cell r="D114">
            <v>20</v>
          </cell>
          <cell r="E114">
            <v>1</v>
          </cell>
          <cell r="F114">
            <v>27058.472527472528</v>
          </cell>
          <cell r="G114">
            <v>29241.186813186814</v>
          </cell>
          <cell r="H114">
            <v>243</v>
          </cell>
          <cell r="I114">
            <v>0</v>
          </cell>
          <cell r="L114">
            <v>30</v>
          </cell>
          <cell r="M114">
            <v>0</v>
          </cell>
          <cell r="R114">
            <v>273</v>
          </cell>
          <cell r="S114">
            <v>0</v>
          </cell>
          <cell r="T114">
            <v>0</v>
          </cell>
          <cell r="U114">
            <v>0</v>
          </cell>
          <cell r="V114">
            <v>273</v>
          </cell>
          <cell r="W114">
            <v>0</v>
          </cell>
          <cell r="X114">
            <v>7386963</v>
          </cell>
          <cell r="Y114">
            <v>7982844</v>
          </cell>
          <cell r="Z114">
            <v>243</v>
          </cell>
          <cell r="AC114">
            <v>60</v>
          </cell>
          <cell r="AF114">
            <v>303</v>
          </cell>
          <cell r="AG114">
            <v>303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30</v>
          </cell>
          <cell r="AP114">
            <v>811754</v>
          </cell>
          <cell r="AQ114">
            <v>877236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30</v>
          </cell>
          <cell r="AY114">
            <v>811754</v>
          </cell>
          <cell r="AZ114">
            <v>877236</v>
          </cell>
        </row>
        <row r="115">
          <cell r="B115">
            <v>101640</v>
          </cell>
          <cell r="C115" t="str">
            <v>Magellan 4.5kg</v>
          </cell>
          <cell r="D115">
            <v>4.5</v>
          </cell>
          <cell r="E115">
            <v>1</v>
          </cell>
          <cell r="F115">
            <v>4111.4430808294537</v>
          </cell>
          <cell r="G115">
            <v>4520.0126957257726</v>
          </cell>
          <cell r="H115">
            <v>1895</v>
          </cell>
          <cell r="I115">
            <v>0</v>
          </cell>
          <cell r="N115">
            <v>468</v>
          </cell>
          <cell r="O115">
            <v>0</v>
          </cell>
          <cell r="R115">
            <v>2363</v>
          </cell>
          <cell r="S115">
            <v>0</v>
          </cell>
          <cell r="T115">
            <v>0</v>
          </cell>
          <cell r="U115">
            <v>0</v>
          </cell>
          <cell r="V115">
            <v>2363</v>
          </cell>
          <cell r="W115">
            <v>0</v>
          </cell>
          <cell r="X115">
            <v>9715340</v>
          </cell>
          <cell r="Y115">
            <v>10680790</v>
          </cell>
          <cell r="Z115">
            <v>1895</v>
          </cell>
          <cell r="AD115">
            <v>468</v>
          </cell>
          <cell r="AF115">
            <v>2363</v>
          </cell>
          <cell r="AG115">
            <v>2363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</row>
        <row r="116">
          <cell r="B116">
            <v>101651</v>
          </cell>
          <cell r="C116" t="str">
            <v>Marina-C 4.5kg</v>
          </cell>
          <cell r="D116">
            <v>4.5</v>
          </cell>
          <cell r="E116">
            <v>1</v>
          </cell>
          <cell r="F116">
            <v>7145.5320456540821</v>
          </cell>
          <cell r="G116">
            <v>7635.70412642669</v>
          </cell>
          <cell r="H116">
            <v>1139</v>
          </cell>
          <cell r="I116">
            <v>0</v>
          </cell>
          <cell r="R116">
            <v>1139</v>
          </cell>
          <cell r="S116">
            <v>0</v>
          </cell>
          <cell r="T116">
            <v>0</v>
          </cell>
          <cell r="U116">
            <v>0</v>
          </cell>
          <cell r="V116">
            <v>1139</v>
          </cell>
          <cell r="W116">
            <v>0</v>
          </cell>
          <cell r="X116">
            <v>8138761</v>
          </cell>
          <cell r="Y116">
            <v>8697067</v>
          </cell>
          <cell r="Z116">
            <v>1139</v>
          </cell>
          <cell r="AF116">
            <v>1139</v>
          </cell>
          <cell r="AG116">
            <v>1139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</row>
        <row r="117">
          <cell r="B117">
            <v>101681</v>
          </cell>
          <cell r="C117" t="str">
            <v>Korombo 1.5kg</v>
          </cell>
          <cell r="D117">
            <v>1.5</v>
          </cell>
          <cell r="E117">
            <v>10</v>
          </cell>
          <cell r="F117">
            <v>17020.225806451614</v>
          </cell>
          <cell r="G117">
            <v>18534.017137096773</v>
          </cell>
          <cell r="H117">
            <v>992</v>
          </cell>
          <cell r="I117">
            <v>0</v>
          </cell>
          <cell r="R117">
            <v>992</v>
          </cell>
          <cell r="S117">
            <v>0</v>
          </cell>
          <cell r="T117">
            <v>0</v>
          </cell>
          <cell r="U117">
            <v>0</v>
          </cell>
          <cell r="V117">
            <v>992</v>
          </cell>
          <cell r="W117">
            <v>0</v>
          </cell>
          <cell r="X117">
            <v>16884064</v>
          </cell>
          <cell r="Y117">
            <v>18385745</v>
          </cell>
          <cell r="Z117">
            <v>992</v>
          </cell>
          <cell r="AF117">
            <v>992</v>
          </cell>
          <cell r="AG117">
            <v>992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</row>
        <row r="118">
          <cell r="B118">
            <v>101701</v>
          </cell>
          <cell r="C118" t="str">
            <v>Export S) 450g</v>
          </cell>
          <cell r="D118">
            <v>0.45</v>
          </cell>
          <cell r="E118">
            <v>20</v>
          </cell>
          <cell r="F118">
            <v>0</v>
          </cell>
          <cell r="G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AF118">
            <v>0</v>
          </cell>
          <cell r="AG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>
            <v>103002</v>
          </cell>
          <cell r="C119" t="str">
            <v>800 20kg</v>
          </cell>
          <cell r="D119">
            <v>20</v>
          </cell>
          <cell r="E119">
            <v>1</v>
          </cell>
          <cell r="F119">
            <v>0</v>
          </cell>
          <cell r="G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AF119">
            <v>0</v>
          </cell>
          <cell r="AG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B120">
            <v>103003</v>
          </cell>
          <cell r="C120" t="str">
            <v>Pri Mix 20kg</v>
          </cell>
          <cell r="D120">
            <v>20</v>
          </cell>
          <cell r="E120">
            <v>1</v>
          </cell>
          <cell r="F120">
            <v>0</v>
          </cell>
          <cell r="G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AF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</row>
        <row r="121">
          <cell r="B121">
            <v>103005</v>
          </cell>
          <cell r="C121" t="str">
            <v>New Star 13kg</v>
          </cell>
          <cell r="D121">
            <v>13</v>
          </cell>
          <cell r="E121">
            <v>1</v>
          </cell>
          <cell r="F121">
            <v>0</v>
          </cell>
          <cell r="G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AF121">
            <v>0</v>
          </cell>
          <cell r="AG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</row>
        <row r="122">
          <cell r="B122">
            <v>103007</v>
          </cell>
          <cell r="C122" t="str">
            <v>Cream 12.5kg</v>
          </cell>
          <cell r="D122">
            <v>12.5</v>
          </cell>
          <cell r="E122">
            <v>1</v>
          </cell>
          <cell r="F122">
            <v>15797.442307692309</v>
          </cell>
          <cell r="G122">
            <v>17098.670329670331</v>
          </cell>
          <cell r="H122">
            <v>364</v>
          </cell>
          <cell r="I122">
            <v>0</v>
          </cell>
          <cell r="R122">
            <v>364</v>
          </cell>
          <cell r="S122">
            <v>0</v>
          </cell>
          <cell r="T122">
            <v>0</v>
          </cell>
          <cell r="U122">
            <v>0</v>
          </cell>
          <cell r="V122">
            <v>364</v>
          </cell>
          <cell r="W122">
            <v>0</v>
          </cell>
          <cell r="X122">
            <v>5750269</v>
          </cell>
          <cell r="Y122">
            <v>6223916</v>
          </cell>
          <cell r="Z122">
            <v>364</v>
          </cell>
          <cell r="AF122">
            <v>364</v>
          </cell>
          <cell r="AG122">
            <v>364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</row>
        <row r="123">
          <cell r="B123">
            <v>103020</v>
          </cell>
          <cell r="C123" t="str">
            <v>10P (COMMON)</v>
          </cell>
          <cell r="D123">
            <v>4.5</v>
          </cell>
          <cell r="E123">
            <v>1</v>
          </cell>
          <cell r="F123">
            <v>4487.9318818040438</v>
          </cell>
          <cell r="G123">
            <v>4848.4951788491444</v>
          </cell>
          <cell r="H123">
            <v>2365</v>
          </cell>
          <cell r="I123">
            <v>0</v>
          </cell>
          <cell r="J123">
            <v>294</v>
          </cell>
          <cell r="K123">
            <v>0</v>
          </cell>
          <cell r="L123">
            <v>121</v>
          </cell>
          <cell r="M123">
            <v>0</v>
          </cell>
          <cell r="N123">
            <v>284</v>
          </cell>
          <cell r="O123">
            <v>0</v>
          </cell>
          <cell r="P123">
            <v>151</v>
          </cell>
          <cell r="Q123">
            <v>0</v>
          </cell>
          <cell r="R123">
            <v>3215</v>
          </cell>
          <cell r="S123">
            <v>0</v>
          </cell>
          <cell r="T123">
            <v>0</v>
          </cell>
          <cell r="U123">
            <v>0</v>
          </cell>
          <cell r="V123">
            <v>3215</v>
          </cell>
          <cell r="W123">
            <v>0</v>
          </cell>
          <cell r="X123">
            <v>14428701</v>
          </cell>
          <cell r="Y123">
            <v>15587912</v>
          </cell>
          <cell r="Z123">
            <v>2365</v>
          </cell>
          <cell r="AB123">
            <v>294</v>
          </cell>
          <cell r="AC123">
            <v>121</v>
          </cell>
          <cell r="AD123">
            <v>284</v>
          </cell>
          <cell r="AE123">
            <v>151</v>
          </cell>
          <cell r="AF123">
            <v>3215</v>
          </cell>
          <cell r="AG123">
            <v>3215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</row>
        <row r="124">
          <cell r="B124">
            <v>103050</v>
          </cell>
          <cell r="C124" t="str">
            <v>14KG (CAN)</v>
          </cell>
          <cell r="D124">
            <v>14</v>
          </cell>
          <cell r="E124">
            <v>1</v>
          </cell>
          <cell r="F124">
            <v>14926.813909774437</v>
          </cell>
          <cell r="G124">
            <v>16416.112781954886</v>
          </cell>
          <cell r="H124">
            <v>404</v>
          </cell>
          <cell r="I124">
            <v>0</v>
          </cell>
          <cell r="L124">
            <v>71</v>
          </cell>
          <cell r="M124">
            <v>0</v>
          </cell>
          <cell r="N124">
            <v>57</v>
          </cell>
          <cell r="O124">
            <v>0</v>
          </cell>
          <cell r="P124">
            <v>0</v>
          </cell>
          <cell r="Q124">
            <v>0</v>
          </cell>
          <cell r="R124">
            <v>532</v>
          </cell>
          <cell r="S124">
            <v>0</v>
          </cell>
          <cell r="T124">
            <v>0</v>
          </cell>
          <cell r="U124">
            <v>0</v>
          </cell>
          <cell r="V124">
            <v>532</v>
          </cell>
          <cell r="W124">
            <v>0</v>
          </cell>
          <cell r="X124">
            <v>7941065</v>
          </cell>
          <cell r="Y124">
            <v>8733372</v>
          </cell>
          <cell r="Z124">
            <v>404</v>
          </cell>
          <cell r="AC124">
            <v>71</v>
          </cell>
          <cell r="AD124">
            <v>57</v>
          </cell>
          <cell r="AF124">
            <v>532</v>
          </cell>
          <cell r="AG124">
            <v>532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</row>
        <row r="125">
          <cell r="B125">
            <v>103052</v>
          </cell>
          <cell r="C125" t="str">
            <v>14KG (BOX)</v>
          </cell>
          <cell r="D125">
            <v>14</v>
          </cell>
          <cell r="E125">
            <v>1</v>
          </cell>
          <cell r="F125">
            <v>13690.921810699589</v>
          </cell>
          <cell r="G125">
            <v>14854.193415637859</v>
          </cell>
          <cell r="H125">
            <v>2694</v>
          </cell>
          <cell r="I125">
            <v>0</v>
          </cell>
          <cell r="J125">
            <v>46</v>
          </cell>
          <cell r="K125">
            <v>0</v>
          </cell>
          <cell r="L125">
            <v>55</v>
          </cell>
          <cell r="M125">
            <v>0</v>
          </cell>
          <cell r="N125">
            <v>33</v>
          </cell>
          <cell r="O125">
            <v>0</v>
          </cell>
          <cell r="P125">
            <v>88</v>
          </cell>
          <cell r="Q125">
            <v>0</v>
          </cell>
          <cell r="R125">
            <v>2916</v>
          </cell>
          <cell r="S125">
            <v>0</v>
          </cell>
          <cell r="T125">
            <v>0</v>
          </cell>
          <cell r="U125">
            <v>0</v>
          </cell>
          <cell r="V125">
            <v>2916</v>
          </cell>
          <cell r="W125">
            <v>0</v>
          </cell>
          <cell r="X125">
            <v>39922728</v>
          </cell>
          <cell r="Y125">
            <v>43314828</v>
          </cell>
          <cell r="Z125">
            <v>2694</v>
          </cell>
          <cell r="AB125">
            <v>46</v>
          </cell>
          <cell r="AC125">
            <v>55</v>
          </cell>
          <cell r="AD125">
            <v>33</v>
          </cell>
          <cell r="AE125">
            <v>88</v>
          </cell>
          <cell r="AF125">
            <v>2916</v>
          </cell>
          <cell r="AG125">
            <v>2916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</row>
        <row r="126">
          <cell r="B126">
            <v>103054</v>
          </cell>
          <cell r="C126" t="str">
            <v>LARD 14KG</v>
          </cell>
          <cell r="D126">
            <v>14</v>
          </cell>
          <cell r="E126">
            <v>1</v>
          </cell>
          <cell r="F126">
            <v>13082.631914893616</v>
          </cell>
          <cell r="G126">
            <v>14310.579787234043</v>
          </cell>
          <cell r="H126">
            <v>601</v>
          </cell>
          <cell r="I126">
            <v>0</v>
          </cell>
          <cell r="J126">
            <v>16</v>
          </cell>
          <cell r="K126">
            <v>0</v>
          </cell>
          <cell r="N126">
            <v>20</v>
          </cell>
          <cell r="O126">
            <v>0</v>
          </cell>
          <cell r="P126">
            <v>303</v>
          </cell>
          <cell r="Q126">
            <v>0</v>
          </cell>
          <cell r="R126">
            <v>940</v>
          </cell>
          <cell r="S126">
            <v>0</v>
          </cell>
          <cell r="T126">
            <v>0</v>
          </cell>
          <cell r="U126">
            <v>0</v>
          </cell>
          <cell r="V126">
            <v>940</v>
          </cell>
          <cell r="W126">
            <v>0</v>
          </cell>
          <cell r="X126">
            <v>12297674</v>
          </cell>
          <cell r="Y126">
            <v>13451945</v>
          </cell>
          <cell r="Z126">
            <v>601</v>
          </cell>
          <cell r="AB126">
            <v>16</v>
          </cell>
          <cell r="AD126">
            <v>20</v>
          </cell>
          <cell r="AE126">
            <v>303</v>
          </cell>
          <cell r="AF126">
            <v>940</v>
          </cell>
          <cell r="AG126">
            <v>940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</row>
        <row r="127">
          <cell r="B127">
            <v>103055</v>
          </cell>
          <cell r="C127" t="str">
            <v>Lard 3.5kg</v>
          </cell>
          <cell r="D127">
            <v>3.5</v>
          </cell>
          <cell r="E127">
            <v>1</v>
          </cell>
          <cell r="F127">
            <v>3187.4389438943895</v>
          </cell>
          <cell r="G127">
            <v>3477.5027502750277</v>
          </cell>
          <cell r="H127">
            <v>579</v>
          </cell>
          <cell r="I127">
            <v>0</v>
          </cell>
          <cell r="L127">
            <v>330</v>
          </cell>
          <cell r="M127">
            <v>0</v>
          </cell>
          <cell r="R127">
            <v>909</v>
          </cell>
          <cell r="S127">
            <v>0</v>
          </cell>
          <cell r="T127">
            <v>0</v>
          </cell>
          <cell r="U127">
            <v>0</v>
          </cell>
          <cell r="V127">
            <v>909</v>
          </cell>
          <cell r="W127">
            <v>0</v>
          </cell>
          <cell r="X127">
            <v>2897382</v>
          </cell>
          <cell r="Y127">
            <v>3161050</v>
          </cell>
          <cell r="Z127">
            <v>579</v>
          </cell>
          <cell r="AC127">
            <v>330</v>
          </cell>
          <cell r="AF127">
            <v>909</v>
          </cell>
          <cell r="AG127">
            <v>909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>
            <v>103057</v>
          </cell>
          <cell r="C128" t="str">
            <v>Lard 20kg</v>
          </cell>
          <cell r="D128">
            <v>20</v>
          </cell>
          <cell r="E128">
            <v>1</v>
          </cell>
          <cell r="F128">
            <v>17118.548728813559</v>
          </cell>
          <cell r="G128">
            <v>18999.819915254237</v>
          </cell>
          <cell r="H128">
            <v>422</v>
          </cell>
          <cell r="I128">
            <v>0</v>
          </cell>
          <cell r="J128">
            <v>50</v>
          </cell>
          <cell r="K128">
            <v>0</v>
          </cell>
          <cell r="R128">
            <v>472</v>
          </cell>
          <cell r="S128">
            <v>0</v>
          </cell>
          <cell r="T128">
            <v>0</v>
          </cell>
          <cell r="U128">
            <v>0</v>
          </cell>
          <cell r="V128">
            <v>472</v>
          </cell>
          <cell r="W128">
            <v>0</v>
          </cell>
          <cell r="X128">
            <v>8079955</v>
          </cell>
          <cell r="Y128">
            <v>8967915</v>
          </cell>
          <cell r="Z128">
            <v>422</v>
          </cell>
          <cell r="AB128">
            <v>50</v>
          </cell>
          <cell r="AF128">
            <v>472</v>
          </cell>
          <cell r="AG128">
            <v>472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</row>
        <row r="129">
          <cell r="B129">
            <v>103058</v>
          </cell>
          <cell r="C129" t="str">
            <v>Lard-S 10kg</v>
          </cell>
          <cell r="D129">
            <v>10</v>
          </cell>
          <cell r="E129">
            <v>1</v>
          </cell>
          <cell r="F129">
            <v>8729.3786191536747</v>
          </cell>
          <cell r="G129">
            <v>9505.2249443207129</v>
          </cell>
          <cell r="H129">
            <v>449</v>
          </cell>
          <cell r="I129">
            <v>0</v>
          </cell>
          <cell r="R129">
            <v>449</v>
          </cell>
          <cell r="S129">
            <v>0</v>
          </cell>
          <cell r="T129">
            <v>0</v>
          </cell>
          <cell r="U129">
            <v>0</v>
          </cell>
          <cell r="V129">
            <v>449</v>
          </cell>
          <cell r="W129">
            <v>0</v>
          </cell>
          <cell r="X129">
            <v>3919491</v>
          </cell>
          <cell r="Y129">
            <v>4267846</v>
          </cell>
          <cell r="Z129">
            <v>449</v>
          </cell>
          <cell r="AF129">
            <v>449</v>
          </cell>
          <cell r="AG129">
            <v>449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</row>
        <row r="130">
          <cell r="B130">
            <v>103084</v>
          </cell>
          <cell r="C130" t="str">
            <v>V 100 22KG</v>
          </cell>
          <cell r="D130">
            <v>22</v>
          </cell>
          <cell r="E130">
            <v>1</v>
          </cell>
          <cell r="F130">
            <v>27359.867857142857</v>
          </cell>
          <cell r="G130">
            <v>29873.567857142858</v>
          </cell>
          <cell r="H130">
            <v>280</v>
          </cell>
          <cell r="I130">
            <v>0</v>
          </cell>
          <cell r="P130">
            <v>0</v>
          </cell>
          <cell r="Q130">
            <v>0</v>
          </cell>
          <cell r="R130">
            <v>280</v>
          </cell>
          <cell r="S130">
            <v>0</v>
          </cell>
          <cell r="T130">
            <v>0</v>
          </cell>
          <cell r="U130">
            <v>0</v>
          </cell>
          <cell r="V130">
            <v>280</v>
          </cell>
          <cell r="W130">
            <v>0</v>
          </cell>
          <cell r="X130">
            <v>7660763</v>
          </cell>
          <cell r="Y130">
            <v>8364599</v>
          </cell>
          <cell r="Z130">
            <v>280</v>
          </cell>
          <cell r="AF130">
            <v>280</v>
          </cell>
          <cell r="AG130">
            <v>280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</row>
        <row r="131">
          <cell r="B131">
            <v>103094</v>
          </cell>
          <cell r="C131" t="str">
            <v>V 300 27kg</v>
          </cell>
          <cell r="D131">
            <v>27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-3</v>
          </cell>
          <cell r="Y131">
            <v>9</v>
          </cell>
          <cell r="AF131">
            <v>0</v>
          </cell>
          <cell r="AG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>
            <v>103099</v>
          </cell>
          <cell r="C132" t="str">
            <v>Vegetable 400 27kg</v>
          </cell>
          <cell r="D132">
            <v>27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2</v>
          </cell>
          <cell r="Y132">
            <v>2</v>
          </cell>
          <cell r="AF132">
            <v>0</v>
          </cell>
          <cell r="AG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</row>
        <row r="133">
          <cell r="B133">
            <v>103100</v>
          </cell>
          <cell r="C133" t="str">
            <v>Vegetable 400 24kg</v>
          </cell>
          <cell r="D133">
            <v>24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-1</v>
          </cell>
          <cell r="Y133">
            <v>1</v>
          </cell>
          <cell r="AF133">
            <v>0</v>
          </cell>
          <cell r="AG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</row>
        <row r="134">
          <cell r="B134">
            <v>103110</v>
          </cell>
          <cell r="C134" t="str">
            <v>60P (COMMON)</v>
          </cell>
          <cell r="D134">
            <v>27</v>
          </cell>
          <cell r="E134">
            <v>1</v>
          </cell>
          <cell r="F134">
            <v>0</v>
          </cell>
          <cell r="G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AF134">
            <v>0</v>
          </cell>
          <cell r="AG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</row>
        <row r="135">
          <cell r="B135">
            <v>103111</v>
          </cell>
          <cell r="C135" t="str">
            <v>60P (BAKERY)</v>
          </cell>
          <cell r="D135">
            <v>27</v>
          </cell>
          <cell r="E135">
            <v>1</v>
          </cell>
          <cell r="F135">
            <v>26132.75568181818</v>
          </cell>
          <cell r="G135">
            <v>28334.65056818182</v>
          </cell>
          <cell r="H135">
            <v>352</v>
          </cell>
          <cell r="I135">
            <v>0</v>
          </cell>
          <cell r="R135">
            <v>352</v>
          </cell>
          <cell r="S135">
            <v>0</v>
          </cell>
          <cell r="T135">
            <v>0</v>
          </cell>
          <cell r="U135">
            <v>0</v>
          </cell>
          <cell r="V135">
            <v>352</v>
          </cell>
          <cell r="W135">
            <v>0</v>
          </cell>
          <cell r="X135">
            <v>9198730</v>
          </cell>
          <cell r="Y135">
            <v>9973797</v>
          </cell>
          <cell r="Z135">
            <v>352</v>
          </cell>
          <cell r="AF135">
            <v>352</v>
          </cell>
          <cell r="AG135">
            <v>352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</row>
        <row r="136">
          <cell r="B136">
            <v>103112</v>
          </cell>
          <cell r="C136" t="str">
            <v>LARD 60P</v>
          </cell>
          <cell r="D136">
            <v>27</v>
          </cell>
          <cell r="E136">
            <v>1</v>
          </cell>
          <cell r="F136">
            <v>23030.083333333332</v>
          </cell>
          <cell r="G136">
            <v>25400.875</v>
          </cell>
          <cell r="H136">
            <v>24</v>
          </cell>
          <cell r="I136">
            <v>0</v>
          </cell>
          <cell r="R136">
            <v>24</v>
          </cell>
          <cell r="S136">
            <v>0</v>
          </cell>
          <cell r="T136">
            <v>0</v>
          </cell>
          <cell r="U136">
            <v>0</v>
          </cell>
          <cell r="V136">
            <v>24</v>
          </cell>
          <cell r="W136">
            <v>0</v>
          </cell>
          <cell r="X136">
            <v>552722</v>
          </cell>
          <cell r="Y136">
            <v>609621</v>
          </cell>
          <cell r="Z136">
            <v>24</v>
          </cell>
          <cell r="AF136">
            <v>24</v>
          </cell>
          <cell r="AG136">
            <v>24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</row>
        <row r="137">
          <cell r="B137">
            <v>103116</v>
          </cell>
          <cell r="C137" t="str">
            <v>NEW STAR 60P (DONGYANG)</v>
          </cell>
          <cell r="D137">
            <v>27</v>
          </cell>
          <cell r="E137">
            <v>1</v>
          </cell>
          <cell r="F137">
            <v>29888.016260162603</v>
          </cell>
          <cell r="G137">
            <v>32080.506775067752</v>
          </cell>
          <cell r="H137">
            <v>369</v>
          </cell>
          <cell r="I137">
            <v>0</v>
          </cell>
          <cell r="R137">
            <v>369</v>
          </cell>
          <cell r="S137">
            <v>0</v>
          </cell>
          <cell r="T137">
            <v>0</v>
          </cell>
          <cell r="U137">
            <v>0</v>
          </cell>
          <cell r="V137">
            <v>369</v>
          </cell>
          <cell r="W137">
            <v>0</v>
          </cell>
          <cell r="X137">
            <v>11028678</v>
          </cell>
          <cell r="Y137">
            <v>11837707</v>
          </cell>
          <cell r="Z137">
            <v>369</v>
          </cell>
          <cell r="AF137">
            <v>369</v>
          </cell>
          <cell r="AG137">
            <v>369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</row>
        <row r="138">
          <cell r="B138">
            <v>103117</v>
          </cell>
          <cell r="C138" t="str">
            <v>NEW STAR 20KG</v>
          </cell>
          <cell r="D138">
            <v>20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1</v>
          </cell>
          <cell r="AF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</row>
        <row r="139">
          <cell r="B139">
            <v>103121</v>
          </cell>
          <cell r="C139" t="str">
            <v>ALPS 400 27KG</v>
          </cell>
          <cell r="D139">
            <v>27</v>
          </cell>
          <cell r="E139">
            <v>1</v>
          </cell>
          <cell r="F139">
            <v>0</v>
          </cell>
          <cell r="G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AF139">
            <v>0</v>
          </cell>
          <cell r="AG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</row>
        <row r="140">
          <cell r="B140">
            <v>103124</v>
          </cell>
          <cell r="C140" t="str">
            <v>LILAC 100 27KG</v>
          </cell>
          <cell r="D140">
            <v>27</v>
          </cell>
          <cell r="E140">
            <v>1</v>
          </cell>
          <cell r="F140">
            <v>32460.633228840125</v>
          </cell>
          <cell r="G140">
            <v>35335.755485893416</v>
          </cell>
          <cell r="H140">
            <v>319</v>
          </cell>
          <cell r="I140">
            <v>0</v>
          </cell>
          <cell r="R140">
            <v>319</v>
          </cell>
          <cell r="S140">
            <v>0</v>
          </cell>
          <cell r="T140">
            <v>0</v>
          </cell>
          <cell r="U140">
            <v>0</v>
          </cell>
          <cell r="V140">
            <v>319</v>
          </cell>
          <cell r="W140">
            <v>0</v>
          </cell>
          <cell r="X140">
            <v>10354942</v>
          </cell>
          <cell r="Y140">
            <v>11272106</v>
          </cell>
          <cell r="Z140">
            <v>319</v>
          </cell>
          <cell r="AF140">
            <v>319</v>
          </cell>
          <cell r="AG140">
            <v>319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</row>
        <row r="141">
          <cell r="B141">
            <v>103133</v>
          </cell>
          <cell r="C141" t="str">
            <v>ALPS 300 29KG</v>
          </cell>
          <cell r="D141">
            <v>29</v>
          </cell>
          <cell r="E141">
            <v>1</v>
          </cell>
          <cell r="F141">
            <v>0</v>
          </cell>
          <cell r="G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AF141">
            <v>0</v>
          </cell>
          <cell r="AG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</row>
        <row r="142">
          <cell r="B142">
            <v>103136</v>
          </cell>
          <cell r="C142" t="str">
            <v>Alps 100 10kg</v>
          </cell>
          <cell r="D142">
            <v>10</v>
          </cell>
          <cell r="E142">
            <v>1</v>
          </cell>
          <cell r="F142">
            <v>0</v>
          </cell>
          <cell r="G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AF142">
            <v>0</v>
          </cell>
          <cell r="AG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>
            <v>103147</v>
          </cell>
          <cell r="C143" t="str">
            <v>Alps-1 20kg</v>
          </cell>
          <cell r="D143">
            <v>20</v>
          </cell>
          <cell r="E143">
            <v>1</v>
          </cell>
          <cell r="F143">
            <v>0</v>
          </cell>
          <cell r="G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AF143">
            <v>0</v>
          </cell>
          <cell r="AG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</row>
        <row r="144">
          <cell r="B144">
            <v>103150</v>
          </cell>
          <cell r="C144" t="str">
            <v>Vegetable 20kg</v>
          </cell>
          <cell r="D144">
            <v>20</v>
          </cell>
          <cell r="E144">
            <v>1</v>
          </cell>
          <cell r="F144">
            <v>20005.947580645163</v>
          </cell>
          <cell r="G144">
            <v>22293.991935483871</v>
          </cell>
          <cell r="H144">
            <v>148</v>
          </cell>
          <cell r="I144">
            <v>0</v>
          </cell>
          <cell r="J144">
            <v>100</v>
          </cell>
          <cell r="K144">
            <v>0</v>
          </cell>
          <cell r="R144">
            <v>248</v>
          </cell>
          <cell r="S144">
            <v>0</v>
          </cell>
          <cell r="T144">
            <v>0</v>
          </cell>
          <cell r="U144">
            <v>0</v>
          </cell>
          <cell r="V144">
            <v>248</v>
          </cell>
          <cell r="W144">
            <v>0</v>
          </cell>
          <cell r="X144">
            <v>4961475</v>
          </cell>
          <cell r="Y144">
            <v>5528910</v>
          </cell>
          <cell r="Z144">
            <v>148</v>
          </cell>
          <cell r="AB144">
            <v>100</v>
          </cell>
          <cell r="AF144">
            <v>248</v>
          </cell>
          <cell r="AG144">
            <v>248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</row>
        <row r="145">
          <cell r="B145">
            <v>103151</v>
          </cell>
          <cell r="C145" t="str">
            <v>Shortening for Pie 29kg</v>
          </cell>
          <cell r="D145">
            <v>29</v>
          </cell>
          <cell r="E145">
            <v>1</v>
          </cell>
          <cell r="F145">
            <v>28015.893092105263</v>
          </cell>
          <cell r="G145">
            <v>30671.222039473683</v>
          </cell>
          <cell r="H145">
            <v>608</v>
          </cell>
          <cell r="I145">
            <v>0</v>
          </cell>
          <cell r="R145">
            <v>608</v>
          </cell>
          <cell r="S145">
            <v>0</v>
          </cell>
          <cell r="T145">
            <v>0</v>
          </cell>
          <cell r="U145">
            <v>0</v>
          </cell>
          <cell r="V145">
            <v>608</v>
          </cell>
          <cell r="W145">
            <v>0</v>
          </cell>
          <cell r="X145">
            <v>17033663</v>
          </cell>
          <cell r="Y145">
            <v>18648103</v>
          </cell>
          <cell r="Z145">
            <v>608</v>
          </cell>
          <cell r="AF145">
            <v>608</v>
          </cell>
          <cell r="AG145">
            <v>608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</row>
        <row r="146">
          <cell r="B146">
            <v>103246</v>
          </cell>
          <cell r="C146" t="str">
            <v>ALPS 400 20KG</v>
          </cell>
          <cell r="D146">
            <v>20</v>
          </cell>
          <cell r="E146">
            <v>1</v>
          </cell>
          <cell r="F146">
            <v>19861.059360730593</v>
          </cell>
          <cell r="G146">
            <v>21544.568493150684</v>
          </cell>
          <cell r="H146">
            <v>438</v>
          </cell>
          <cell r="I146">
            <v>0</v>
          </cell>
          <cell r="R146">
            <v>438</v>
          </cell>
          <cell r="S146">
            <v>0</v>
          </cell>
          <cell r="T146">
            <v>0</v>
          </cell>
          <cell r="U146">
            <v>0</v>
          </cell>
          <cell r="V146">
            <v>438</v>
          </cell>
          <cell r="W146">
            <v>0</v>
          </cell>
          <cell r="X146">
            <v>8699144</v>
          </cell>
          <cell r="Y146">
            <v>9436521</v>
          </cell>
          <cell r="Z146">
            <v>438</v>
          </cell>
          <cell r="AF146">
            <v>438</v>
          </cell>
          <cell r="AG146">
            <v>438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</row>
        <row r="147">
          <cell r="B147">
            <v>103247</v>
          </cell>
          <cell r="C147" t="str">
            <v>S) Liquid 16kg</v>
          </cell>
          <cell r="D147">
            <v>16</v>
          </cell>
          <cell r="E147">
            <v>1</v>
          </cell>
          <cell r="F147">
            <v>36453.181159420288</v>
          </cell>
          <cell r="G147">
            <v>38246.289855072464</v>
          </cell>
          <cell r="H147">
            <v>110</v>
          </cell>
          <cell r="I147">
            <v>0</v>
          </cell>
          <cell r="L147">
            <v>12</v>
          </cell>
          <cell r="M147">
            <v>0</v>
          </cell>
          <cell r="N147">
            <v>14</v>
          </cell>
          <cell r="O147">
            <v>0</v>
          </cell>
          <cell r="P147">
            <v>2</v>
          </cell>
          <cell r="Q147">
            <v>0</v>
          </cell>
          <cell r="R147">
            <v>138</v>
          </cell>
          <cell r="S147">
            <v>0</v>
          </cell>
          <cell r="T147">
            <v>0</v>
          </cell>
          <cell r="U147">
            <v>0</v>
          </cell>
          <cell r="V147">
            <v>138</v>
          </cell>
          <cell r="W147">
            <v>0</v>
          </cell>
          <cell r="X147">
            <v>5030539</v>
          </cell>
          <cell r="Y147">
            <v>5277988</v>
          </cell>
          <cell r="Z147">
            <v>110</v>
          </cell>
          <cell r="AC147">
            <v>12</v>
          </cell>
          <cell r="AD147">
            <v>14</v>
          </cell>
          <cell r="AE147">
            <v>2</v>
          </cell>
          <cell r="AF147">
            <v>138</v>
          </cell>
          <cell r="AG147">
            <v>138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</row>
        <row r="148">
          <cell r="B148">
            <v>103252</v>
          </cell>
          <cell r="C148" t="str">
            <v>Tallow 180kg</v>
          </cell>
          <cell r="D148">
            <v>180</v>
          </cell>
          <cell r="E148">
            <v>1</v>
          </cell>
          <cell r="F148">
            <v>156527.42424242425</v>
          </cell>
          <cell r="G148">
            <v>169492.84848484848</v>
          </cell>
          <cell r="H148">
            <v>33</v>
          </cell>
          <cell r="I148">
            <v>0</v>
          </cell>
          <cell r="R148">
            <v>33</v>
          </cell>
          <cell r="S148">
            <v>0</v>
          </cell>
          <cell r="T148">
            <v>0</v>
          </cell>
          <cell r="U148">
            <v>0</v>
          </cell>
          <cell r="V148">
            <v>33</v>
          </cell>
          <cell r="W148">
            <v>0</v>
          </cell>
          <cell r="X148">
            <v>5165405</v>
          </cell>
          <cell r="Y148">
            <v>5593264</v>
          </cell>
          <cell r="Z148">
            <v>33</v>
          </cell>
          <cell r="AF148">
            <v>33</v>
          </cell>
          <cell r="AG148">
            <v>33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</row>
        <row r="149">
          <cell r="B149">
            <v>103253</v>
          </cell>
          <cell r="C149" t="str">
            <v>TALLOW TK</v>
          </cell>
          <cell r="D149">
            <v>1</v>
          </cell>
          <cell r="E149">
            <v>1</v>
          </cell>
          <cell r="F149">
            <v>0</v>
          </cell>
          <cell r="G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AF149">
            <v>0</v>
          </cell>
          <cell r="AG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</row>
        <row r="150">
          <cell r="B150">
            <v>103263</v>
          </cell>
          <cell r="C150" t="str">
            <v>MILK TK</v>
          </cell>
          <cell r="D150">
            <v>1</v>
          </cell>
          <cell r="E150">
            <v>1</v>
          </cell>
          <cell r="F150">
            <v>0</v>
          </cell>
          <cell r="G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AF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</row>
        <row r="151">
          <cell r="B151">
            <v>103275</v>
          </cell>
          <cell r="C151" t="str">
            <v>New Star 13.5kg (HaiTai)</v>
          </cell>
          <cell r="D151">
            <v>13.5</v>
          </cell>
          <cell r="E151">
            <v>1</v>
          </cell>
          <cell r="F151">
            <v>0</v>
          </cell>
          <cell r="G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AF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>
            <v>103276</v>
          </cell>
          <cell r="C152" t="str">
            <v>Sun 14.5kg</v>
          </cell>
          <cell r="D152">
            <v>14.5</v>
          </cell>
          <cell r="E152">
            <v>1</v>
          </cell>
          <cell r="F152">
            <v>0</v>
          </cell>
          <cell r="G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AF152">
            <v>0</v>
          </cell>
          <cell r="AG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</row>
        <row r="153">
          <cell r="B153">
            <v>103277</v>
          </cell>
          <cell r="C153" t="str">
            <v>S) Liquid-F 16kg</v>
          </cell>
          <cell r="D153">
            <v>16</v>
          </cell>
          <cell r="E153">
            <v>1</v>
          </cell>
          <cell r="F153">
            <v>0</v>
          </cell>
          <cell r="G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AF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>
            <v>103279</v>
          </cell>
          <cell r="C154" t="str">
            <v>S) Liquid-D 16kg</v>
          </cell>
          <cell r="D154">
            <v>16</v>
          </cell>
          <cell r="E154">
            <v>1</v>
          </cell>
          <cell r="F154">
            <v>32603.737931034484</v>
          </cell>
          <cell r="G154">
            <v>34059.027586206896</v>
          </cell>
          <cell r="H154">
            <v>145</v>
          </cell>
          <cell r="I154">
            <v>0</v>
          </cell>
          <cell r="R154">
            <v>145</v>
          </cell>
          <cell r="S154">
            <v>0</v>
          </cell>
          <cell r="T154">
            <v>0</v>
          </cell>
          <cell r="U154">
            <v>0</v>
          </cell>
          <cell r="V154">
            <v>145</v>
          </cell>
          <cell r="W154">
            <v>0</v>
          </cell>
          <cell r="X154">
            <v>4727542</v>
          </cell>
          <cell r="Y154">
            <v>4938559</v>
          </cell>
          <cell r="Z154">
            <v>145</v>
          </cell>
          <cell r="AF154">
            <v>145</v>
          </cell>
          <cell r="AG154">
            <v>145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</row>
        <row r="155">
          <cell r="B155">
            <v>103281</v>
          </cell>
          <cell r="C155" t="str">
            <v>Milka 20kg</v>
          </cell>
          <cell r="D155">
            <v>20</v>
          </cell>
          <cell r="E155">
            <v>1</v>
          </cell>
          <cell r="F155">
            <v>21833.812865497075</v>
          </cell>
          <cell r="G155">
            <v>23688.169590643276</v>
          </cell>
          <cell r="H155">
            <v>171</v>
          </cell>
          <cell r="I155">
            <v>0</v>
          </cell>
          <cell r="R155">
            <v>171</v>
          </cell>
          <cell r="S155">
            <v>0</v>
          </cell>
          <cell r="T155">
            <v>0</v>
          </cell>
          <cell r="U155">
            <v>0</v>
          </cell>
          <cell r="V155">
            <v>171</v>
          </cell>
          <cell r="W155">
            <v>0</v>
          </cell>
          <cell r="X155">
            <v>3733582</v>
          </cell>
          <cell r="Y155">
            <v>4050677</v>
          </cell>
          <cell r="Z155">
            <v>171</v>
          </cell>
          <cell r="AF155">
            <v>171</v>
          </cell>
          <cell r="AG155">
            <v>171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</row>
        <row r="156">
          <cell r="B156">
            <v>103282</v>
          </cell>
          <cell r="C156" t="str">
            <v>Alps 400 25kg</v>
          </cell>
          <cell r="D156">
            <v>25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1</v>
          </cell>
          <cell r="Y156">
            <v>1</v>
          </cell>
          <cell r="AF156">
            <v>0</v>
          </cell>
          <cell r="AG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</row>
        <row r="157">
          <cell r="B157">
            <v>103284</v>
          </cell>
          <cell r="C157" t="str">
            <v>B.K V 100 22kg</v>
          </cell>
          <cell r="D157">
            <v>22</v>
          </cell>
          <cell r="E157">
            <v>1</v>
          </cell>
          <cell r="F157">
            <v>27009.808678500987</v>
          </cell>
          <cell r="G157">
            <v>29405.499013806708</v>
          </cell>
          <cell r="H157">
            <v>507</v>
          </cell>
          <cell r="I157">
            <v>0</v>
          </cell>
          <cell r="R157">
            <v>507</v>
          </cell>
          <cell r="S157">
            <v>0</v>
          </cell>
          <cell r="T157">
            <v>0</v>
          </cell>
          <cell r="U157">
            <v>0</v>
          </cell>
          <cell r="V157">
            <v>507</v>
          </cell>
          <cell r="W157">
            <v>0</v>
          </cell>
          <cell r="X157">
            <v>13693973</v>
          </cell>
          <cell r="Y157">
            <v>14908588</v>
          </cell>
          <cell r="Z157">
            <v>507</v>
          </cell>
          <cell r="AF157">
            <v>507</v>
          </cell>
          <cell r="AG157">
            <v>507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</row>
        <row r="158">
          <cell r="B158">
            <v>103285</v>
          </cell>
          <cell r="C158" t="str">
            <v>Pan D'or 16kg</v>
          </cell>
          <cell r="D158">
            <v>16</v>
          </cell>
          <cell r="E158">
            <v>1</v>
          </cell>
          <cell r="F158">
            <v>0</v>
          </cell>
          <cell r="G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AF158">
            <v>0</v>
          </cell>
          <cell r="AG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</row>
        <row r="159">
          <cell r="B159">
            <v>103286</v>
          </cell>
          <cell r="C159" t="str">
            <v>Vegetable 500 20kg</v>
          </cell>
          <cell r="D159">
            <v>20</v>
          </cell>
          <cell r="E159">
            <v>1</v>
          </cell>
          <cell r="F159">
            <v>24856.24647887324</v>
          </cell>
          <cell r="G159">
            <v>27148.521126760563</v>
          </cell>
          <cell r="H159">
            <v>284</v>
          </cell>
          <cell r="I159">
            <v>0</v>
          </cell>
          <cell r="R159">
            <v>284</v>
          </cell>
          <cell r="S159">
            <v>0</v>
          </cell>
          <cell r="T159">
            <v>0</v>
          </cell>
          <cell r="U159">
            <v>0</v>
          </cell>
          <cell r="V159">
            <v>284</v>
          </cell>
          <cell r="W159">
            <v>0</v>
          </cell>
          <cell r="X159">
            <v>7059174</v>
          </cell>
          <cell r="Y159">
            <v>7710180</v>
          </cell>
          <cell r="Z159">
            <v>284</v>
          </cell>
          <cell r="AF159">
            <v>284</v>
          </cell>
          <cell r="AG159">
            <v>284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</row>
        <row r="160">
          <cell r="B160">
            <v>103287</v>
          </cell>
          <cell r="C160" t="str">
            <v>Vegetable Frying 16kg</v>
          </cell>
          <cell r="D160">
            <v>16</v>
          </cell>
          <cell r="E160">
            <v>1</v>
          </cell>
          <cell r="F160">
            <v>0</v>
          </cell>
          <cell r="G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AF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</row>
        <row r="161">
          <cell r="B161">
            <v>103288</v>
          </cell>
          <cell r="C161" t="str">
            <v>Popeye's 14kg</v>
          </cell>
          <cell r="D161">
            <v>14</v>
          </cell>
          <cell r="E161">
            <v>1</v>
          </cell>
          <cell r="F161">
            <v>18164.606356968216</v>
          </cell>
          <cell r="G161">
            <v>19659.149144254279</v>
          </cell>
          <cell r="H161">
            <v>1636</v>
          </cell>
          <cell r="I161">
            <v>0</v>
          </cell>
          <cell r="R161">
            <v>1636</v>
          </cell>
          <cell r="S161">
            <v>0</v>
          </cell>
          <cell r="T161">
            <v>0</v>
          </cell>
          <cell r="U161">
            <v>0</v>
          </cell>
          <cell r="V161">
            <v>1636</v>
          </cell>
          <cell r="W161">
            <v>0</v>
          </cell>
          <cell r="X161">
            <v>29717296</v>
          </cell>
          <cell r="Y161">
            <v>32162368</v>
          </cell>
          <cell r="Z161">
            <v>1636</v>
          </cell>
          <cell r="AF161">
            <v>1636</v>
          </cell>
          <cell r="AG161">
            <v>1636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</row>
        <row r="162">
          <cell r="B162">
            <v>103289</v>
          </cell>
          <cell r="C162" t="str">
            <v>Sun 14.55kg</v>
          </cell>
          <cell r="D162">
            <v>14.55</v>
          </cell>
          <cell r="E162">
            <v>1</v>
          </cell>
          <cell r="F162">
            <v>15535.364978902953</v>
          </cell>
          <cell r="G162">
            <v>17020.593881856541</v>
          </cell>
          <cell r="H162">
            <v>948</v>
          </cell>
          <cell r="I162">
            <v>0</v>
          </cell>
          <cell r="R162">
            <v>948</v>
          </cell>
          <cell r="S162">
            <v>0</v>
          </cell>
          <cell r="T162">
            <v>0</v>
          </cell>
          <cell r="U162">
            <v>0</v>
          </cell>
          <cell r="V162">
            <v>948</v>
          </cell>
          <cell r="W162">
            <v>0</v>
          </cell>
          <cell r="X162">
            <v>14727526</v>
          </cell>
          <cell r="Y162">
            <v>16135523</v>
          </cell>
          <cell r="Z162">
            <v>948</v>
          </cell>
          <cell r="AF162">
            <v>948</v>
          </cell>
          <cell r="AG162">
            <v>948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</row>
        <row r="163">
          <cell r="B163">
            <v>103290</v>
          </cell>
          <cell r="C163" t="str">
            <v>Frying 100 14kg</v>
          </cell>
          <cell r="D163">
            <v>14</v>
          </cell>
          <cell r="E163">
            <v>1</v>
          </cell>
          <cell r="F163">
            <v>0</v>
          </cell>
          <cell r="G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AF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</row>
        <row r="164">
          <cell r="B164">
            <v>103291</v>
          </cell>
          <cell r="C164" t="str">
            <v>Frying 200 14kg</v>
          </cell>
          <cell r="D164">
            <v>14</v>
          </cell>
          <cell r="E164">
            <v>1</v>
          </cell>
          <cell r="F164">
            <v>12556.085597129677</v>
          </cell>
          <cell r="G164">
            <v>13658.074833418759</v>
          </cell>
          <cell r="H164">
            <v>1815</v>
          </cell>
          <cell r="I164">
            <v>0</v>
          </cell>
          <cell r="J164">
            <v>171</v>
          </cell>
          <cell r="K164">
            <v>0</v>
          </cell>
          <cell r="L164">
            <v>-290</v>
          </cell>
          <cell r="M164">
            <v>0</v>
          </cell>
          <cell r="N164">
            <v>80</v>
          </cell>
          <cell r="O164">
            <v>0</v>
          </cell>
          <cell r="P164">
            <v>175</v>
          </cell>
          <cell r="Q164">
            <v>0</v>
          </cell>
          <cell r="R164">
            <v>1951</v>
          </cell>
          <cell r="S164">
            <v>0</v>
          </cell>
          <cell r="T164">
            <v>0</v>
          </cell>
          <cell r="U164">
            <v>0</v>
          </cell>
          <cell r="V164">
            <v>1951</v>
          </cell>
          <cell r="W164">
            <v>0</v>
          </cell>
          <cell r="X164">
            <v>24496923</v>
          </cell>
          <cell r="Y164">
            <v>26646904</v>
          </cell>
          <cell r="Z164">
            <v>1815</v>
          </cell>
          <cell r="AB164">
            <v>171</v>
          </cell>
          <cell r="AC164">
            <v>60</v>
          </cell>
          <cell r="AD164">
            <v>80</v>
          </cell>
          <cell r="AE164">
            <v>175</v>
          </cell>
          <cell r="AF164">
            <v>2301</v>
          </cell>
          <cell r="AG164">
            <v>2301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350</v>
          </cell>
          <cell r="AP164">
            <v>4394630</v>
          </cell>
          <cell r="AQ164">
            <v>4780326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350</v>
          </cell>
          <cell r="AY164">
            <v>4394630</v>
          </cell>
          <cell r="AZ164">
            <v>4780326</v>
          </cell>
        </row>
        <row r="165">
          <cell r="B165">
            <v>103292</v>
          </cell>
          <cell r="C165" t="str">
            <v>Frying 200 14kg</v>
          </cell>
          <cell r="D165">
            <v>14</v>
          </cell>
          <cell r="E165">
            <v>1</v>
          </cell>
          <cell r="F165">
            <v>11862.933333333332</v>
          </cell>
          <cell r="G165">
            <v>13038.434814814815</v>
          </cell>
          <cell r="H165">
            <v>731</v>
          </cell>
          <cell r="I165">
            <v>0</v>
          </cell>
          <cell r="L165">
            <v>350</v>
          </cell>
          <cell r="M165">
            <v>0</v>
          </cell>
          <cell r="N165">
            <v>4</v>
          </cell>
          <cell r="O165">
            <v>0</v>
          </cell>
          <cell r="P165">
            <v>265</v>
          </cell>
          <cell r="Q165">
            <v>0</v>
          </cell>
          <cell r="R165">
            <v>1350</v>
          </cell>
          <cell r="S165">
            <v>0</v>
          </cell>
          <cell r="T165">
            <v>0</v>
          </cell>
          <cell r="U165">
            <v>0</v>
          </cell>
          <cell r="V165">
            <v>1350</v>
          </cell>
          <cell r="W165">
            <v>0</v>
          </cell>
          <cell r="X165">
            <v>16014960</v>
          </cell>
          <cell r="Y165">
            <v>17601887</v>
          </cell>
          <cell r="Z165">
            <v>731</v>
          </cell>
          <cell r="AD165">
            <v>4</v>
          </cell>
          <cell r="AE165">
            <v>265</v>
          </cell>
          <cell r="AF165">
            <v>1000</v>
          </cell>
          <cell r="AG165">
            <v>1000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-350</v>
          </cell>
          <cell r="AP165">
            <v>-4152026</v>
          </cell>
          <cell r="AQ165">
            <v>-4563451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-350</v>
          </cell>
          <cell r="AY165">
            <v>-4152026</v>
          </cell>
          <cell r="AZ165">
            <v>-4563451</v>
          </cell>
        </row>
        <row r="166">
          <cell r="B166">
            <v>103300</v>
          </cell>
          <cell r="C166" t="str">
            <v>Alps 100 12kg</v>
          </cell>
          <cell r="D166">
            <v>12</v>
          </cell>
          <cell r="E166">
            <v>1</v>
          </cell>
          <cell r="F166">
            <v>11968.666666666666</v>
          </cell>
          <cell r="G166">
            <v>13059.456140350878</v>
          </cell>
          <cell r="H166">
            <v>285</v>
          </cell>
          <cell r="I166">
            <v>0</v>
          </cell>
          <cell r="R166">
            <v>285</v>
          </cell>
          <cell r="S166">
            <v>0</v>
          </cell>
          <cell r="T166">
            <v>0</v>
          </cell>
          <cell r="U166">
            <v>0</v>
          </cell>
          <cell r="V166">
            <v>285</v>
          </cell>
          <cell r="W166">
            <v>0</v>
          </cell>
          <cell r="X166">
            <v>3411070</v>
          </cell>
          <cell r="Y166">
            <v>3721945</v>
          </cell>
          <cell r="Z166">
            <v>245</v>
          </cell>
          <cell r="AF166">
            <v>245</v>
          </cell>
          <cell r="AG166">
            <v>245</v>
          </cell>
          <cell r="AI166">
            <v>-40</v>
          </cell>
          <cell r="AJ166">
            <v>-478746</v>
          </cell>
          <cell r="AK166">
            <v>-522377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-40</v>
          </cell>
          <cell r="AY166">
            <v>-478746</v>
          </cell>
          <cell r="AZ166">
            <v>-522377</v>
          </cell>
        </row>
        <row r="167">
          <cell r="B167">
            <v>103302</v>
          </cell>
          <cell r="C167" t="str">
            <v>Alps 300 14.5kg</v>
          </cell>
          <cell r="D167">
            <v>14.5</v>
          </cell>
          <cell r="E167">
            <v>1</v>
          </cell>
          <cell r="F167">
            <v>14662.497991967872</v>
          </cell>
          <cell r="G167">
            <v>16130.598393574297</v>
          </cell>
          <cell r="H167">
            <v>249</v>
          </cell>
          <cell r="I167">
            <v>0</v>
          </cell>
          <cell r="R167">
            <v>249</v>
          </cell>
          <cell r="S167">
            <v>0</v>
          </cell>
          <cell r="T167">
            <v>0</v>
          </cell>
          <cell r="U167">
            <v>0</v>
          </cell>
          <cell r="V167">
            <v>249</v>
          </cell>
          <cell r="W167">
            <v>0</v>
          </cell>
          <cell r="X167">
            <v>3650962</v>
          </cell>
          <cell r="Y167">
            <v>4016519</v>
          </cell>
          <cell r="Z167">
            <v>249</v>
          </cell>
          <cell r="AF167">
            <v>249</v>
          </cell>
          <cell r="AG167">
            <v>249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</row>
        <row r="168">
          <cell r="B168">
            <v>103304</v>
          </cell>
          <cell r="C168" t="str">
            <v>Alps 400 15kg</v>
          </cell>
          <cell r="D168">
            <v>15</v>
          </cell>
          <cell r="E168">
            <v>1</v>
          </cell>
          <cell r="F168">
            <v>0</v>
          </cell>
          <cell r="G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AF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>
            <v>103306</v>
          </cell>
          <cell r="C169" t="str">
            <v>Alps-S 20kg</v>
          </cell>
          <cell r="D169">
            <v>20</v>
          </cell>
          <cell r="E169">
            <v>1</v>
          </cell>
          <cell r="F169">
            <v>0</v>
          </cell>
          <cell r="G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AF169">
            <v>0</v>
          </cell>
          <cell r="AG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>
            <v>103307</v>
          </cell>
          <cell r="C170" t="str">
            <v>Alps-S 10kg</v>
          </cell>
          <cell r="D170">
            <v>10</v>
          </cell>
          <cell r="E170">
            <v>1</v>
          </cell>
          <cell r="F170">
            <v>9706.4262847514747</v>
          </cell>
          <cell r="G170">
            <v>10535.696714406065</v>
          </cell>
          <cell r="H170">
            <v>1076</v>
          </cell>
          <cell r="I170">
            <v>0</v>
          </cell>
          <cell r="L170">
            <v>101</v>
          </cell>
          <cell r="M170">
            <v>0</v>
          </cell>
          <cell r="N170">
            <v>10</v>
          </cell>
          <cell r="O170">
            <v>0</v>
          </cell>
          <cell r="R170">
            <v>1187</v>
          </cell>
          <cell r="S170">
            <v>0</v>
          </cell>
          <cell r="T170">
            <v>0</v>
          </cell>
          <cell r="U170">
            <v>0</v>
          </cell>
          <cell r="V170">
            <v>1187</v>
          </cell>
          <cell r="W170">
            <v>0</v>
          </cell>
          <cell r="X170">
            <v>11521528</v>
          </cell>
          <cell r="Y170">
            <v>12505872</v>
          </cell>
          <cell r="Z170">
            <v>1076</v>
          </cell>
          <cell r="AC170">
            <v>101</v>
          </cell>
          <cell r="AD170">
            <v>10</v>
          </cell>
          <cell r="AF170">
            <v>1187</v>
          </cell>
          <cell r="AG170">
            <v>1187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</row>
        <row r="171">
          <cell r="B171">
            <v>103308</v>
          </cell>
          <cell r="C171" t="str">
            <v>Alps-S 4.4kg</v>
          </cell>
          <cell r="D171">
            <v>4.4000000000000004</v>
          </cell>
          <cell r="E171">
            <v>1</v>
          </cell>
          <cell r="F171">
            <v>4339.3799237611183</v>
          </cell>
          <cell r="G171">
            <v>4706.0698856416775</v>
          </cell>
          <cell r="H171">
            <v>1574</v>
          </cell>
          <cell r="I171">
            <v>0</v>
          </cell>
          <cell r="R171">
            <v>1574</v>
          </cell>
          <cell r="S171">
            <v>0</v>
          </cell>
          <cell r="T171">
            <v>0</v>
          </cell>
          <cell r="U171">
            <v>0</v>
          </cell>
          <cell r="V171">
            <v>1574</v>
          </cell>
          <cell r="W171">
            <v>0</v>
          </cell>
          <cell r="X171">
            <v>6830184</v>
          </cell>
          <cell r="Y171">
            <v>7407354</v>
          </cell>
          <cell r="Z171">
            <v>1574</v>
          </cell>
          <cell r="AF171">
            <v>1574</v>
          </cell>
          <cell r="AG171">
            <v>1574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</row>
        <row r="172">
          <cell r="B172">
            <v>103310</v>
          </cell>
          <cell r="C172" t="str">
            <v>Vegetable 700 20kg</v>
          </cell>
          <cell r="D172">
            <v>20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</v>
          </cell>
          <cell r="Y172">
            <v>2</v>
          </cell>
          <cell r="AF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</row>
        <row r="173">
          <cell r="B173">
            <v>103313</v>
          </cell>
          <cell r="C173" t="str">
            <v>Vegetable 600 20kg</v>
          </cell>
          <cell r="D173">
            <v>20</v>
          </cell>
          <cell r="E173">
            <v>1</v>
          </cell>
          <cell r="F173">
            <v>24293.134920634922</v>
          </cell>
          <cell r="G173">
            <v>26500.158730158731</v>
          </cell>
          <cell r="H173">
            <v>252</v>
          </cell>
          <cell r="I173">
            <v>0</v>
          </cell>
          <cell r="R173">
            <v>252</v>
          </cell>
          <cell r="S173">
            <v>0</v>
          </cell>
          <cell r="T173">
            <v>0</v>
          </cell>
          <cell r="U173">
            <v>0</v>
          </cell>
          <cell r="V173">
            <v>252</v>
          </cell>
          <cell r="W173">
            <v>0</v>
          </cell>
          <cell r="X173">
            <v>6121870</v>
          </cell>
          <cell r="Y173">
            <v>6678040</v>
          </cell>
          <cell r="Z173">
            <v>252</v>
          </cell>
          <cell r="AF173">
            <v>252</v>
          </cell>
          <cell r="AG173">
            <v>252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</row>
        <row r="174">
          <cell r="B174">
            <v>103315</v>
          </cell>
          <cell r="C174" t="str">
            <v>Vegetable 900 20kg</v>
          </cell>
          <cell r="D174">
            <v>20</v>
          </cell>
          <cell r="E174">
            <v>1</v>
          </cell>
          <cell r="F174">
            <v>22649.833333333332</v>
          </cell>
          <cell r="G174">
            <v>24388.072463768116</v>
          </cell>
          <cell r="H174">
            <v>138</v>
          </cell>
          <cell r="I174">
            <v>0</v>
          </cell>
          <cell r="R174">
            <v>138</v>
          </cell>
          <cell r="S174">
            <v>0</v>
          </cell>
          <cell r="T174">
            <v>0</v>
          </cell>
          <cell r="U174">
            <v>0</v>
          </cell>
          <cell r="V174">
            <v>138</v>
          </cell>
          <cell r="W174">
            <v>0</v>
          </cell>
          <cell r="X174">
            <v>3125677</v>
          </cell>
          <cell r="Y174">
            <v>3365554</v>
          </cell>
          <cell r="Z174">
            <v>138</v>
          </cell>
          <cell r="AF174">
            <v>138</v>
          </cell>
          <cell r="AG174">
            <v>138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</row>
        <row r="175">
          <cell r="B175">
            <v>103320</v>
          </cell>
          <cell r="C175" t="str">
            <v>Vega 27kg</v>
          </cell>
          <cell r="D175">
            <v>27</v>
          </cell>
          <cell r="E175">
            <v>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1513</v>
          </cell>
          <cell r="Y175">
            <v>1352</v>
          </cell>
          <cell r="AF175">
            <v>0</v>
          </cell>
          <cell r="AG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</row>
        <row r="176">
          <cell r="B176">
            <v>103340</v>
          </cell>
          <cell r="C176" t="str">
            <v>New Star 25kg</v>
          </cell>
          <cell r="D176">
            <v>25</v>
          </cell>
          <cell r="E176">
            <v>1</v>
          </cell>
          <cell r="F176">
            <v>24221.281501340483</v>
          </cell>
          <cell r="G176">
            <v>26312.930294906168</v>
          </cell>
          <cell r="H176">
            <v>373</v>
          </cell>
          <cell r="I176">
            <v>0</v>
          </cell>
          <cell r="R176">
            <v>373</v>
          </cell>
          <cell r="S176">
            <v>0</v>
          </cell>
          <cell r="T176">
            <v>0</v>
          </cell>
          <cell r="U176">
            <v>0</v>
          </cell>
          <cell r="V176">
            <v>373</v>
          </cell>
          <cell r="W176">
            <v>0</v>
          </cell>
          <cell r="X176">
            <v>9034538</v>
          </cell>
          <cell r="Y176">
            <v>9814723</v>
          </cell>
          <cell r="Z176">
            <v>373</v>
          </cell>
          <cell r="AF176">
            <v>373</v>
          </cell>
          <cell r="AG176">
            <v>373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</row>
        <row r="177">
          <cell r="B177">
            <v>103350</v>
          </cell>
          <cell r="C177" t="str">
            <v>K 14kg</v>
          </cell>
          <cell r="D177">
            <v>14</v>
          </cell>
          <cell r="E177">
            <v>1</v>
          </cell>
          <cell r="F177">
            <v>11631.584597432906</v>
          </cell>
          <cell r="G177">
            <v>12705.252042007001</v>
          </cell>
          <cell r="H177">
            <v>857</v>
          </cell>
          <cell r="I177">
            <v>0</v>
          </cell>
          <cell r="R177">
            <v>857</v>
          </cell>
          <cell r="S177">
            <v>0</v>
          </cell>
          <cell r="T177">
            <v>0</v>
          </cell>
          <cell r="U177">
            <v>0</v>
          </cell>
          <cell r="V177">
            <v>857</v>
          </cell>
          <cell r="W177">
            <v>0</v>
          </cell>
          <cell r="X177">
            <v>9968268</v>
          </cell>
          <cell r="Y177">
            <v>10888401</v>
          </cell>
          <cell r="Z177">
            <v>857</v>
          </cell>
          <cell r="AF177">
            <v>857</v>
          </cell>
          <cell r="AG177">
            <v>857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>
            <v>103351</v>
          </cell>
          <cell r="C178" t="str">
            <v>Chester 15kg</v>
          </cell>
          <cell r="D178">
            <v>15</v>
          </cell>
          <cell r="E178">
            <v>1</v>
          </cell>
          <cell r="F178">
            <v>21553.918750000001</v>
          </cell>
          <cell r="G178">
            <v>23097.352083333335</v>
          </cell>
          <cell r="H178">
            <v>480</v>
          </cell>
          <cell r="I178">
            <v>0</v>
          </cell>
          <cell r="R178">
            <v>480</v>
          </cell>
          <cell r="S178">
            <v>0</v>
          </cell>
          <cell r="T178">
            <v>0</v>
          </cell>
          <cell r="U178">
            <v>0</v>
          </cell>
          <cell r="V178">
            <v>480</v>
          </cell>
          <cell r="W178">
            <v>0</v>
          </cell>
          <cell r="X178">
            <v>10345881</v>
          </cell>
          <cell r="Y178">
            <v>11086729</v>
          </cell>
          <cell r="Z178">
            <v>480</v>
          </cell>
          <cell r="AF178">
            <v>480</v>
          </cell>
          <cell r="AG178">
            <v>480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</row>
        <row r="179">
          <cell r="B179">
            <v>103353</v>
          </cell>
          <cell r="C179" t="str">
            <v>KFC 14kg</v>
          </cell>
          <cell r="D179">
            <v>14</v>
          </cell>
          <cell r="E179">
            <v>1</v>
          </cell>
          <cell r="F179">
            <v>18036.282217090069</v>
          </cell>
          <cell r="G179">
            <v>19507.795381062355</v>
          </cell>
          <cell r="H179">
            <v>2165</v>
          </cell>
          <cell r="I179">
            <v>0</v>
          </cell>
          <cell r="R179">
            <v>2165</v>
          </cell>
          <cell r="S179">
            <v>0</v>
          </cell>
          <cell r="T179">
            <v>0</v>
          </cell>
          <cell r="U179">
            <v>0</v>
          </cell>
          <cell r="V179">
            <v>2165</v>
          </cell>
          <cell r="W179">
            <v>0</v>
          </cell>
          <cell r="X179">
            <v>39048551</v>
          </cell>
          <cell r="Y179">
            <v>42234377</v>
          </cell>
          <cell r="Z179">
            <v>2165</v>
          </cell>
          <cell r="AF179">
            <v>2165</v>
          </cell>
          <cell r="AG179">
            <v>2165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</row>
        <row r="180">
          <cell r="B180">
            <v>105060</v>
          </cell>
          <cell r="C180" t="str">
            <v>S) CORN 18L</v>
          </cell>
          <cell r="D180">
            <v>18</v>
          </cell>
          <cell r="E180">
            <v>1</v>
          </cell>
          <cell r="F180">
            <v>24333.552182163188</v>
          </cell>
          <cell r="G180">
            <v>25747.287950664137</v>
          </cell>
          <cell r="H180">
            <v>1668</v>
          </cell>
          <cell r="I180">
            <v>0</v>
          </cell>
          <cell r="J180">
            <v>217</v>
          </cell>
          <cell r="K180">
            <v>0</v>
          </cell>
          <cell r="L180">
            <v>49</v>
          </cell>
          <cell r="M180">
            <v>0</v>
          </cell>
          <cell r="N180">
            <v>98</v>
          </cell>
          <cell r="O180">
            <v>0</v>
          </cell>
          <cell r="P180">
            <v>76</v>
          </cell>
          <cell r="Q180">
            <v>0</v>
          </cell>
          <cell r="R180">
            <v>2108</v>
          </cell>
          <cell r="S180">
            <v>0</v>
          </cell>
          <cell r="T180">
            <v>0</v>
          </cell>
          <cell r="U180">
            <v>0</v>
          </cell>
          <cell r="V180">
            <v>2108</v>
          </cell>
          <cell r="W180">
            <v>0</v>
          </cell>
          <cell r="X180">
            <v>51295128</v>
          </cell>
          <cell r="Y180">
            <v>54275283</v>
          </cell>
          <cell r="Z180">
            <v>1668</v>
          </cell>
          <cell r="AB180">
            <v>217</v>
          </cell>
          <cell r="AC180">
            <v>49</v>
          </cell>
          <cell r="AD180">
            <v>98</v>
          </cell>
          <cell r="AE180">
            <v>76</v>
          </cell>
          <cell r="AF180">
            <v>2108</v>
          </cell>
          <cell r="AG180">
            <v>2108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</row>
        <row r="181">
          <cell r="B181">
            <v>105063</v>
          </cell>
          <cell r="C181" t="str">
            <v>H) COTTONSEED GOLD 18L</v>
          </cell>
          <cell r="D181">
            <v>18</v>
          </cell>
          <cell r="E181">
            <v>1</v>
          </cell>
          <cell r="F181">
            <v>20292.69720670391</v>
          </cell>
          <cell r="G181">
            <v>21886.463687150837</v>
          </cell>
          <cell r="H181">
            <v>820</v>
          </cell>
          <cell r="I181">
            <v>0</v>
          </cell>
          <cell r="J181">
            <v>2</v>
          </cell>
          <cell r="K181">
            <v>0</v>
          </cell>
          <cell r="L181">
            <v>25</v>
          </cell>
          <cell r="M181">
            <v>0</v>
          </cell>
          <cell r="N181">
            <v>20</v>
          </cell>
          <cell r="O181">
            <v>0</v>
          </cell>
          <cell r="P181">
            <v>28</v>
          </cell>
          <cell r="Q181">
            <v>0</v>
          </cell>
          <cell r="R181">
            <v>895</v>
          </cell>
          <cell r="S181">
            <v>0</v>
          </cell>
          <cell r="T181">
            <v>0</v>
          </cell>
          <cell r="U181">
            <v>0</v>
          </cell>
          <cell r="V181">
            <v>895</v>
          </cell>
          <cell r="W181">
            <v>0</v>
          </cell>
          <cell r="X181">
            <v>18161964</v>
          </cell>
          <cell r="Y181">
            <v>19588385</v>
          </cell>
          <cell r="Z181">
            <v>820</v>
          </cell>
          <cell r="AB181">
            <v>2</v>
          </cell>
          <cell r="AC181">
            <v>25</v>
          </cell>
          <cell r="AD181">
            <v>20</v>
          </cell>
          <cell r="AE181">
            <v>28</v>
          </cell>
          <cell r="AF181">
            <v>895</v>
          </cell>
          <cell r="AG181">
            <v>895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</row>
        <row r="182">
          <cell r="B182">
            <v>105076</v>
          </cell>
          <cell r="C182" t="str">
            <v>S) COTTONSEED 18L</v>
          </cell>
          <cell r="D182">
            <v>18</v>
          </cell>
          <cell r="E182">
            <v>1</v>
          </cell>
          <cell r="F182">
            <v>20946.503944773176</v>
          </cell>
          <cell r="G182">
            <v>23712.852564102563</v>
          </cell>
          <cell r="H182">
            <v>1440</v>
          </cell>
          <cell r="I182">
            <v>0</v>
          </cell>
          <cell r="J182">
            <v>46</v>
          </cell>
          <cell r="K182">
            <v>0</v>
          </cell>
          <cell r="L182">
            <v>89</v>
          </cell>
          <cell r="M182">
            <v>0</v>
          </cell>
          <cell r="N182">
            <v>321</v>
          </cell>
          <cell r="O182">
            <v>0</v>
          </cell>
          <cell r="P182">
            <v>132</v>
          </cell>
          <cell r="Q182">
            <v>0</v>
          </cell>
          <cell r="R182">
            <v>2028</v>
          </cell>
          <cell r="S182">
            <v>0</v>
          </cell>
          <cell r="T182">
            <v>0</v>
          </cell>
          <cell r="U182">
            <v>0</v>
          </cell>
          <cell r="V182">
            <v>2028</v>
          </cell>
          <cell r="W182">
            <v>0</v>
          </cell>
          <cell r="X182">
            <v>42479510</v>
          </cell>
          <cell r="Y182">
            <v>48089665</v>
          </cell>
          <cell r="Z182">
            <v>1440</v>
          </cell>
          <cell r="AB182">
            <v>46</v>
          </cell>
          <cell r="AC182">
            <v>89</v>
          </cell>
          <cell r="AD182">
            <v>321</v>
          </cell>
          <cell r="AE182">
            <v>132</v>
          </cell>
          <cell r="AF182">
            <v>2028</v>
          </cell>
          <cell r="AG182">
            <v>2028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</row>
        <row r="183">
          <cell r="B183">
            <v>105077</v>
          </cell>
          <cell r="C183" t="str">
            <v>100 18L</v>
          </cell>
          <cell r="D183">
            <v>18</v>
          </cell>
          <cell r="E183">
            <v>1</v>
          </cell>
          <cell r="F183">
            <v>20425.819092827005</v>
          </cell>
          <cell r="G183">
            <v>21411.445147679326</v>
          </cell>
          <cell r="H183">
            <v>755</v>
          </cell>
          <cell r="I183">
            <v>0</v>
          </cell>
          <cell r="J183">
            <v>169</v>
          </cell>
          <cell r="K183">
            <v>0</v>
          </cell>
          <cell r="L183">
            <v>274</v>
          </cell>
          <cell r="M183">
            <v>0</v>
          </cell>
          <cell r="N183">
            <v>525</v>
          </cell>
          <cell r="O183">
            <v>0</v>
          </cell>
          <cell r="P183">
            <v>173</v>
          </cell>
          <cell r="Q183">
            <v>0</v>
          </cell>
          <cell r="R183">
            <v>1896</v>
          </cell>
          <cell r="S183">
            <v>0</v>
          </cell>
          <cell r="T183">
            <v>0</v>
          </cell>
          <cell r="U183">
            <v>0</v>
          </cell>
          <cell r="V183">
            <v>1896</v>
          </cell>
          <cell r="W183">
            <v>0</v>
          </cell>
          <cell r="X183">
            <v>38727353</v>
          </cell>
          <cell r="Y183">
            <v>40596100</v>
          </cell>
          <cell r="Z183">
            <v>755</v>
          </cell>
          <cell r="AB183">
            <v>169</v>
          </cell>
          <cell r="AC183">
            <v>274</v>
          </cell>
          <cell r="AD183">
            <v>525</v>
          </cell>
          <cell r="AE183">
            <v>173</v>
          </cell>
          <cell r="AF183">
            <v>1896</v>
          </cell>
          <cell r="AG183">
            <v>1896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>
            <v>105078</v>
          </cell>
          <cell r="C184" t="str">
            <v>18L</v>
          </cell>
          <cell r="D184">
            <v>18</v>
          </cell>
          <cell r="E184">
            <v>1</v>
          </cell>
          <cell r="F184">
            <v>20439.118055555555</v>
          </cell>
          <cell r="G184">
            <v>21232.020833333332</v>
          </cell>
          <cell r="H184">
            <v>144</v>
          </cell>
          <cell r="I184">
            <v>0</v>
          </cell>
          <cell r="R184">
            <v>144</v>
          </cell>
          <cell r="S184">
            <v>0</v>
          </cell>
          <cell r="T184">
            <v>0</v>
          </cell>
          <cell r="U184">
            <v>0</v>
          </cell>
          <cell r="V184">
            <v>144</v>
          </cell>
          <cell r="W184">
            <v>0</v>
          </cell>
          <cell r="X184">
            <v>2943233</v>
          </cell>
          <cell r="Y184">
            <v>3057411</v>
          </cell>
          <cell r="Z184">
            <v>144</v>
          </cell>
          <cell r="AF184">
            <v>144</v>
          </cell>
          <cell r="AG184">
            <v>144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</row>
        <row r="185">
          <cell r="B185">
            <v>105079</v>
          </cell>
          <cell r="C185" t="str">
            <v>RAPESEED 100 18L</v>
          </cell>
          <cell r="D185">
            <v>18</v>
          </cell>
          <cell r="E185">
            <v>1</v>
          </cell>
          <cell r="F185">
            <v>22250.410185185185</v>
          </cell>
          <cell r="G185">
            <v>24167.039814814816</v>
          </cell>
          <cell r="H185">
            <v>817</v>
          </cell>
          <cell r="I185">
            <v>0</v>
          </cell>
          <cell r="J185">
            <v>26</v>
          </cell>
          <cell r="K185">
            <v>0</v>
          </cell>
          <cell r="L185">
            <v>53</v>
          </cell>
          <cell r="M185">
            <v>0</v>
          </cell>
          <cell r="N185">
            <v>134</v>
          </cell>
          <cell r="O185">
            <v>0</v>
          </cell>
          <cell r="P185">
            <v>50</v>
          </cell>
          <cell r="Q185">
            <v>0</v>
          </cell>
          <cell r="R185">
            <v>1080</v>
          </cell>
          <cell r="S185">
            <v>0</v>
          </cell>
          <cell r="T185">
            <v>0</v>
          </cell>
          <cell r="U185">
            <v>0</v>
          </cell>
          <cell r="V185">
            <v>1080</v>
          </cell>
          <cell r="W185">
            <v>0</v>
          </cell>
          <cell r="X185">
            <v>24030443</v>
          </cell>
          <cell r="Y185">
            <v>26100403</v>
          </cell>
          <cell r="Z185">
            <v>817</v>
          </cell>
          <cell r="AB185">
            <v>26</v>
          </cell>
          <cell r="AC185">
            <v>73</v>
          </cell>
          <cell r="AD185">
            <v>134</v>
          </cell>
          <cell r="AE185">
            <v>50</v>
          </cell>
          <cell r="AF185">
            <v>1100</v>
          </cell>
          <cell r="AG185">
            <v>1100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20</v>
          </cell>
          <cell r="AP185">
            <v>445008</v>
          </cell>
          <cell r="AQ185">
            <v>483341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20</v>
          </cell>
          <cell r="AY185">
            <v>445008</v>
          </cell>
          <cell r="AZ185">
            <v>483341</v>
          </cell>
        </row>
        <row r="186">
          <cell r="B186">
            <v>105093</v>
          </cell>
          <cell r="C186" t="str">
            <v>200 18L</v>
          </cell>
          <cell r="D186">
            <v>18</v>
          </cell>
          <cell r="E186">
            <v>1</v>
          </cell>
          <cell r="F186">
            <v>20635.149732620321</v>
          </cell>
          <cell r="G186">
            <v>22332.280748663103</v>
          </cell>
          <cell r="H186">
            <v>374</v>
          </cell>
          <cell r="I186">
            <v>0</v>
          </cell>
          <cell r="R186">
            <v>374</v>
          </cell>
          <cell r="S186">
            <v>0</v>
          </cell>
          <cell r="T186">
            <v>0</v>
          </cell>
          <cell r="U186">
            <v>0</v>
          </cell>
          <cell r="V186">
            <v>374</v>
          </cell>
          <cell r="W186">
            <v>0</v>
          </cell>
          <cell r="X186">
            <v>7717546</v>
          </cell>
          <cell r="Y186">
            <v>8352273</v>
          </cell>
          <cell r="Z186">
            <v>374</v>
          </cell>
          <cell r="AF186">
            <v>374</v>
          </cell>
          <cell r="AG186">
            <v>374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</row>
        <row r="187">
          <cell r="B187">
            <v>105102</v>
          </cell>
          <cell r="C187" t="str">
            <v>ARO 100 3.75L</v>
          </cell>
          <cell r="D187">
            <v>3.75</v>
          </cell>
          <cell r="E187">
            <v>6</v>
          </cell>
          <cell r="F187">
            <v>32415.802884615383</v>
          </cell>
          <cell r="G187">
            <v>34047.201923076922</v>
          </cell>
          <cell r="H187">
            <v>208</v>
          </cell>
          <cell r="I187">
            <v>0</v>
          </cell>
          <cell r="P187">
            <v>0</v>
          </cell>
          <cell r="Q187">
            <v>0</v>
          </cell>
          <cell r="R187">
            <v>208</v>
          </cell>
          <cell r="S187">
            <v>0</v>
          </cell>
          <cell r="T187">
            <v>0</v>
          </cell>
          <cell r="U187">
            <v>0</v>
          </cell>
          <cell r="V187">
            <v>208</v>
          </cell>
          <cell r="W187">
            <v>0</v>
          </cell>
          <cell r="X187">
            <v>6742487</v>
          </cell>
          <cell r="Y187">
            <v>7081818</v>
          </cell>
          <cell r="Z187">
            <v>207</v>
          </cell>
          <cell r="AF187">
            <v>207</v>
          </cell>
          <cell r="AG187">
            <v>207</v>
          </cell>
          <cell r="AI187">
            <v>-1</v>
          </cell>
          <cell r="AJ187">
            <v>-32415</v>
          </cell>
          <cell r="AK187">
            <v>-34046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-1</v>
          </cell>
          <cell r="AY187">
            <v>-32415</v>
          </cell>
          <cell r="AZ187">
            <v>-34046</v>
          </cell>
        </row>
        <row r="188">
          <cell r="B188">
            <v>105103</v>
          </cell>
          <cell r="C188" t="str">
            <v>E) 100 18L</v>
          </cell>
          <cell r="D188">
            <v>18</v>
          </cell>
          <cell r="E188">
            <v>1</v>
          </cell>
          <cell r="F188">
            <v>20060.344647519581</v>
          </cell>
          <cell r="G188">
            <v>21234.895561357702</v>
          </cell>
          <cell r="H188">
            <v>383</v>
          </cell>
          <cell r="I188">
            <v>0</v>
          </cell>
          <cell r="R188">
            <v>383</v>
          </cell>
          <cell r="S188">
            <v>0</v>
          </cell>
          <cell r="T188">
            <v>0</v>
          </cell>
          <cell r="U188">
            <v>0</v>
          </cell>
          <cell r="V188">
            <v>383</v>
          </cell>
          <cell r="W188">
            <v>0</v>
          </cell>
          <cell r="X188">
            <v>7683112</v>
          </cell>
          <cell r="Y188">
            <v>8132965</v>
          </cell>
          <cell r="Z188">
            <v>383</v>
          </cell>
          <cell r="AF188">
            <v>383</v>
          </cell>
          <cell r="AG188">
            <v>383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</row>
        <row r="189">
          <cell r="B189">
            <v>105104</v>
          </cell>
          <cell r="C189" t="str">
            <v>ARO Corn Germ 3.75L</v>
          </cell>
          <cell r="D189">
            <v>3.75</v>
          </cell>
          <cell r="E189">
            <v>6</v>
          </cell>
          <cell r="F189">
            <v>36130.830645161288</v>
          </cell>
          <cell r="G189">
            <v>38636.625</v>
          </cell>
          <cell r="H189">
            <v>496</v>
          </cell>
          <cell r="I189">
            <v>0</v>
          </cell>
          <cell r="R189">
            <v>496</v>
          </cell>
          <cell r="S189">
            <v>0</v>
          </cell>
          <cell r="T189">
            <v>0</v>
          </cell>
          <cell r="U189">
            <v>0</v>
          </cell>
          <cell r="V189">
            <v>496</v>
          </cell>
          <cell r="W189">
            <v>0</v>
          </cell>
          <cell r="X189">
            <v>17920892</v>
          </cell>
          <cell r="Y189">
            <v>19163766</v>
          </cell>
          <cell r="Z189">
            <v>496</v>
          </cell>
          <cell r="AF189">
            <v>496</v>
          </cell>
          <cell r="AG189">
            <v>496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</row>
        <row r="190">
          <cell r="B190">
            <v>105105</v>
          </cell>
          <cell r="C190" t="str">
            <v>Export S) Cottonseed 18L</v>
          </cell>
          <cell r="D190">
            <v>18</v>
          </cell>
          <cell r="E190">
            <v>1</v>
          </cell>
          <cell r="F190">
            <v>0</v>
          </cell>
          <cell r="G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AF190">
            <v>0</v>
          </cell>
          <cell r="AG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</row>
        <row r="191">
          <cell r="B191">
            <v>105106</v>
          </cell>
          <cell r="C191" t="str">
            <v>ARO Cottonseed 3.75L</v>
          </cell>
          <cell r="D191">
            <v>3.75</v>
          </cell>
          <cell r="E191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3</v>
          </cell>
          <cell r="Y191">
            <v>5</v>
          </cell>
          <cell r="AF191">
            <v>0</v>
          </cell>
          <cell r="AG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</row>
        <row r="192">
          <cell r="B192">
            <v>105108</v>
          </cell>
          <cell r="C192" t="str">
            <v>ARO Rapeseed 3.75L</v>
          </cell>
          <cell r="D192">
            <v>3.75</v>
          </cell>
          <cell r="E192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2</v>
          </cell>
          <cell r="Y192">
            <v>2</v>
          </cell>
          <cell r="AF192">
            <v>0</v>
          </cell>
          <cell r="AG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>
            <v>107005</v>
          </cell>
          <cell r="C193" t="str">
            <v>PALM 17KG</v>
          </cell>
          <cell r="D193">
            <v>17</v>
          </cell>
          <cell r="E193">
            <v>1</v>
          </cell>
          <cell r="F193">
            <v>18299.176229508197</v>
          </cell>
          <cell r="G193">
            <v>19641.75</v>
          </cell>
          <cell r="H193">
            <v>227</v>
          </cell>
          <cell r="I193">
            <v>0</v>
          </cell>
          <cell r="N193">
            <v>17</v>
          </cell>
          <cell r="O193">
            <v>0</v>
          </cell>
          <cell r="R193">
            <v>244</v>
          </cell>
          <cell r="S193">
            <v>0</v>
          </cell>
          <cell r="T193">
            <v>0</v>
          </cell>
          <cell r="U193">
            <v>0</v>
          </cell>
          <cell r="V193">
            <v>244</v>
          </cell>
          <cell r="W193">
            <v>0</v>
          </cell>
          <cell r="X193">
            <v>4464999</v>
          </cell>
          <cell r="Y193">
            <v>4792587</v>
          </cell>
          <cell r="Z193">
            <v>227</v>
          </cell>
          <cell r="AD193">
            <v>17</v>
          </cell>
          <cell r="AF193">
            <v>244</v>
          </cell>
          <cell r="AG193">
            <v>244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</row>
        <row r="194">
          <cell r="B194">
            <v>107010</v>
          </cell>
          <cell r="C194" t="str">
            <v>PALM TK</v>
          </cell>
          <cell r="D194">
            <v>1</v>
          </cell>
          <cell r="E194">
            <v>1</v>
          </cell>
          <cell r="F194">
            <v>0</v>
          </cell>
          <cell r="G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AF194">
            <v>0</v>
          </cell>
          <cell r="AG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>
            <v>107012</v>
          </cell>
          <cell r="C195" t="str">
            <v>PALM 180KG</v>
          </cell>
          <cell r="D195">
            <v>180</v>
          </cell>
          <cell r="E195">
            <v>1</v>
          </cell>
          <cell r="F195">
            <v>190503.20338983051</v>
          </cell>
          <cell r="G195">
            <v>203132.06779661018</v>
          </cell>
          <cell r="H195">
            <v>47</v>
          </cell>
          <cell r="I195">
            <v>0</v>
          </cell>
          <cell r="N195">
            <v>5</v>
          </cell>
          <cell r="O195">
            <v>0</v>
          </cell>
          <cell r="P195">
            <v>7</v>
          </cell>
          <cell r="Q195">
            <v>0</v>
          </cell>
          <cell r="R195">
            <v>59</v>
          </cell>
          <cell r="S195">
            <v>0</v>
          </cell>
          <cell r="T195">
            <v>0</v>
          </cell>
          <cell r="U195">
            <v>0</v>
          </cell>
          <cell r="V195">
            <v>59</v>
          </cell>
          <cell r="W195">
            <v>0</v>
          </cell>
          <cell r="X195">
            <v>11239689</v>
          </cell>
          <cell r="Y195">
            <v>11984792</v>
          </cell>
          <cell r="Z195">
            <v>47</v>
          </cell>
          <cell r="AD195">
            <v>5</v>
          </cell>
          <cell r="AE195">
            <v>7</v>
          </cell>
          <cell r="AF195">
            <v>59</v>
          </cell>
          <cell r="AG195">
            <v>59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>
            <v>107015</v>
          </cell>
          <cell r="C196" t="str">
            <v>PALM OLEIN TK</v>
          </cell>
          <cell r="D196">
            <v>1</v>
          </cell>
          <cell r="E196">
            <v>1</v>
          </cell>
          <cell r="F196">
            <v>0</v>
          </cell>
          <cell r="G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AF196">
            <v>0</v>
          </cell>
          <cell r="AG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>
            <v>107016</v>
          </cell>
          <cell r="C197" t="str">
            <v>PALM OLEIN 17KG</v>
          </cell>
          <cell r="D197">
            <v>17</v>
          </cell>
          <cell r="E197">
            <v>1</v>
          </cell>
          <cell r="F197">
            <v>19897.284</v>
          </cell>
          <cell r="G197">
            <v>21218.513999999999</v>
          </cell>
          <cell r="H197">
            <v>500</v>
          </cell>
          <cell r="I197">
            <v>0</v>
          </cell>
          <cell r="R197">
            <v>500</v>
          </cell>
          <cell r="S197">
            <v>0</v>
          </cell>
          <cell r="T197">
            <v>0</v>
          </cell>
          <cell r="U197">
            <v>0</v>
          </cell>
          <cell r="V197">
            <v>500</v>
          </cell>
          <cell r="W197">
            <v>0</v>
          </cell>
          <cell r="X197">
            <v>9948642</v>
          </cell>
          <cell r="Y197">
            <v>10609257</v>
          </cell>
          <cell r="Z197">
            <v>500</v>
          </cell>
          <cell r="AF197">
            <v>500</v>
          </cell>
          <cell r="AG197">
            <v>500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</row>
        <row r="198">
          <cell r="B198">
            <v>107017</v>
          </cell>
          <cell r="C198" t="str">
            <v>PALM OLEIN 180KG</v>
          </cell>
          <cell r="D198">
            <v>180</v>
          </cell>
          <cell r="E198">
            <v>1</v>
          </cell>
          <cell r="F198">
            <v>0</v>
          </cell>
          <cell r="G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AF198">
            <v>0</v>
          </cell>
          <cell r="AG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>
            <v>107019</v>
          </cell>
          <cell r="C199" t="str">
            <v>CORN TK</v>
          </cell>
          <cell r="D199">
            <v>1</v>
          </cell>
          <cell r="E199">
            <v>1</v>
          </cell>
          <cell r="F199">
            <v>0</v>
          </cell>
          <cell r="G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AF199">
            <v>0</v>
          </cell>
          <cell r="AG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</row>
        <row r="200">
          <cell r="B200">
            <v>107021</v>
          </cell>
          <cell r="C200" t="str">
            <v>CORN 180KG</v>
          </cell>
          <cell r="D200">
            <v>180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1</v>
          </cell>
          <cell r="Y200">
            <v>0</v>
          </cell>
          <cell r="AF200">
            <v>0</v>
          </cell>
          <cell r="AG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</row>
        <row r="201">
          <cell r="B201">
            <v>107022</v>
          </cell>
          <cell r="C201" t="str">
            <v>Palm Stearin TK</v>
          </cell>
          <cell r="D201">
            <v>1</v>
          </cell>
          <cell r="E201">
            <v>1</v>
          </cell>
          <cell r="F201">
            <v>0</v>
          </cell>
          <cell r="G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AF201">
            <v>0</v>
          </cell>
          <cell r="AG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</row>
        <row r="202">
          <cell r="B202">
            <v>107025</v>
          </cell>
          <cell r="C202" t="str">
            <v>COCONUT TK</v>
          </cell>
          <cell r="D202">
            <v>1</v>
          </cell>
          <cell r="E202">
            <v>1</v>
          </cell>
          <cell r="F202">
            <v>0</v>
          </cell>
          <cell r="G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AF202">
            <v>0</v>
          </cell>
          <cell r="AG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</row>
        <row r="203">
          <cell r="B203">
            <v>107027</v>
          </cell>
          <cell r="C203" t="str">
            <v>COCONUT 180KG</v>
          </cell>
          <cell r="D203">
            <v>180</v>
          </cell>
          <cell r="E203">
            <v>1</v>
          </cell>
          <cell r="F203">
            <v>209535.66666666666</v>
          </cell>
          <cell r="G203">
            <v>227234.83333333334</v>
          </cell>
          <cell r="H203">
            <v>1</v>
          </cell>
          <cell r="I203">
            <v>0</v>
          </cell>
          <cell r="J203">
            <v>5</v>
          </cell>
          <cell r="K203">
            <v>0</v>
          </cell>
          <cell r="R203">
            <v>6</v>
          </cell>
          <cell r="S203">
            <v>0</v>
          </cell>
          <cell r="T203">
            <v>0</v>
          </cell>
          <cell r="U203">
            <v>0</v>
          </cell>
          <cell r="V203">
            <v>6</v>
          </cell>
          <cell r="W203">
            <v>0</v>
          </cell>
          <cell r="X203">
            <v>1257214</v>
          </cell>
          <cell r="Y203">
            <v>1363409</v>
          </cell>
          <cell r="Z203">
            <v>1</v>
          </cell>
          <cell r="AB203">
            <v>5</v>
          </cell>
          <cell r="AF203">
            <v>6</v>
          </cell>
          <cell r="AG203">
            <v>6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</row>
        <row r="204">
          <cell r="B204">
            <v>107028</v>
          </cell>
          <cell r="C204" t="str">
            <v>COCONUT-H TK</v>
          </cell>
          <cell r="D204">
            <v>1</v>
          </cell>
          <cell r="E204">
            <v>1</v>
          </cell>
          <cell r="F204">
            <v>0</v>
          </cell>
          <cell r="G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AF204">
            <v>0</v>
          </cell>
          <cell r="AG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</row>
        <row r="205">
          <cell r="B205">
            <v>107029</v>
          </cell>
          <cell r="C205" t="str">
            <v>COCONUT-H 180KG</v>
          </cell>
          <cell r="D205">
            <v>180</v>
          </cell>
          <cell r="E205">
            <v>1</v>
          </cell>
          <cell r="F205">
            <v>217868</v>
          </cell>
          <cell r="G205">
            <v>238306.4</v>
          </cell>
          <cell r="H205">
            <v>5</v>
          </cell>
          <cell r="I205">
            <v>0</v>
          </cell>
          <cell r="R205">
            <v>5</v>
          </cell>
          <cell r="S205">
            <v>0</v>
          </cell>
          <cell r="T205">
            <v>0</v>
          </cell>
          <cell r="U205">
            <v>0</v>
          </cell>
          <cell r="V205">
            <v>5</v>
          </cell>
          <cell r="W205">
            <v>0</v>
          </cell>
          <cell r="X205">
            <v>1089340</v>
          </cell>
          <cell r="Y205">
            <v>1191532</v>
          </cell>
          <cell r="Z205">
            <v>5</v>
          </cell>
          <cell r="AF205">
            <v>5</v>
          </cell>
          <cell r="AG205">
            <v>5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</row>
        <row r="206">
          <cell r="B206">
            <v>107030</v>
          </cell>
          <cell r="C206" t="str">
            <v>COCONUT 14KG</v>
          </cell>
          <cell r="D206">
            <v>14</v>
          </cell>
          <cell r="E206">
            <v>1</v>
          </cell>
          <cell r="F206">
            <v>16518.722275795564</v>
          </cell>
          <cell r="G206">
            <v>17859.997107039537</v>
          </cell>
          <cell r="H206">
            <v>1037</v>
          </cell>
          <cell r="I206">
            <v>0</v>
          </cell>
          <cell r="R206">
            <v>1037</v>
          </cell>
          <cell r="S206">
            <v>0</v>
          </cell>
          <cell r="T206">
            <v>0</v>
          </cell>
          <cell r="U206">
            <v>0</v>
          </cell>
          <cell r="V206">
            <v>1037</v>
          </cell>
          <cell r="W206">
            <v>0</v>
          </cell>
          <cell r="X206">
            <v>17129915</v>
          </cell>
          <cell r="Y206">
            <v>18520817</v>
          </cell>
          <cell r="Z206">
            <v>1037</v>
          </cell>
          <cell r="AF206">
            <v>1037</v>
          </cell>
          <cell r="AG206">
            <v>1037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</row>
        <row r="207">
          <cell r="B207">
            <v>107032</v>
          </cell>
          <cell r="C207" t="str">
            <v>COCONUT-H 14KG</v>
          </cell>
          <cell r="D207">
            <v>14</v>
          </cell>
          <cell r="E207">
            <v>1</v>
          </cell>
          <cell r="F207">
            <v>17513.221830985916</v>
          </cell>
          <cell r="G207">
            <v>19152.8125</v>
          </cell>
          <cell r="H207">
            <v>1041</v>
          </cell>
          <cell r="I207">
            <v>0</v>
          </cell>
          <cell r="J207">
            <v>75</v>
          </cell>
          <cell r="K207">
            <v>0</v>
          </cell>
          <cell r="N207">
            <v>20</v>
          </cell>
          <cell r="O207">
            <v>0</v>
          </cell>
          <cell r="R207">
            <v>1136</v>
          </cell>
          <cell r="S207">
            <v>0</v>
          </cell>
          <cell r="T207">
            <v>0</v>
          </cell>
          <cell r="U207">
            <v>0</v>
          </cell>
          <cell r="V207">
            <v>1136</v>
          </cell>
          <cell r="W207">
            <v>0</v>
          </cell>
          <cell r="X207">
            <v>19895020</v>
          </cell>
          <cell r="Y207">
            <v>21757595</v>
          </cell>
          <cell r="Z207">
            <v>1041</v>
          </cell>
          <cell r="AB207">
            <v>75</v>
          </cell>
          <cell r="AD207">
            <v>20</v>
          </cell>
          <cell r="AF207">
            <v>1136</v>
          </cell>
          <cell r="AG207">
            <v>1136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</row>
        <row r="208">
          <cell r="B208">
            <v>107033</v>
          </cell>
          <cell r="C208" t="str">
            <v>Palm TK (B)</v>
          </cell>
          <cell r="D208">
            <v>1</v>
          </cell>
          <cell r="E208">
            <v>1</v>
          </cell>
          <cell r="F208">
            <v>0</v>
          </cell>
          <cell r="G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AF208">
            <v>0</v>
          </cell>
          <cell r="AG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</row>
        <row r="209">
          <cell r="B209">
            <v>107035</v>
          </cell>
          <cell r="C209" t="str">
            <v>COTTONSEED 180KG</v>
          </cell>
          <cell r="D209">
            <v>180</v>
          </cell>
          <cell r="E209">
            <v>1</v>
          </cell>
          <cell r="F209">
            <v>227938.08450704225</v>
          </cell>
          <cell r="G209">
            <v>258322.53521126762</v>
          </cell>
          <cell r="H209">
            <v>37</v>
          </cell>
          <cell r="I209">
            <v>0</v>
          </cell>
          <cell r="J209">
            <v>25</v>
          </cell>
          <cell r="K209">
            <v>0</v>
          </cell>
          <cell r="N209">
            <v>9</v>
          </cell>
          <cell r="O209">
            <v>0</v>
          </cell>
          <cell r="R209">
            <v>71</v>
          </cell>
          <cell r="S209">
            <v>0</v>
          </cell>
          <cell r="T209">
            <v>0</v>
          </cell>
          <cell r="U209">
            <v>0</v>
          </cell>
          <cell r="V209">
            <v>71</v>
          </cell>
          <cell r="W209">
            <v>0</v>
          </cell>
          <cell r="X209">
            <v>16183604</v>
          </cell>
          <cell r="Y209">
            <v>18340900</v>
          </cell>
          <cell r="Z209">
            <v>37</v>
          </cell>
          <cell r="AB209">
            <v>25</v>
          </cell>
          <cell r="AD209">
            <v>9</v>
          </cell>
          <cell r="AF209">
            <v>71</v>
          </cell>
          <cell r="AG209">
            <v>71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</row>
        <row r="210">
          <cell r="B210">
            <v>107039</v>
          </cell>
          <cell r="C210" t="str">
            <v>TALLOW 14KG</v>
          </cell>
          <cell r="D210">
            <v>14</v>
          </cell>
          <cell r="E210">
            <v>1</v>
          </cell>
          <cell r="F210">
            <v>12761.050420168067</v>
          </cell>
          <cell r="G210">
            <v>13908.6918767507</v>
          </cell>
          <cell r="H210">
            <v>356</v>
          </cell>
          <cell r="I210">
            <v>0</v>
          </cell>
          <cell r="J210">
            <v>1</v>
          </cell>
          <cell r="K210">
            <v>0</v>
          </cell>
          <cell r="R210">
            <v>357</v>
          </cell>
          <cell r="S210">
            <v>0</v>
          </cell>
          <cell r="T210">
            <v>0</v>
          </cell>
          <cell r="U210">
            <v>0</v>
          </cell>
          <cell r="V210">
            <v>357</v>
          </cell>
          <cell r="W210">
            <v>0</v>
          </cell>
          <cell r="X210">
            <v>4555695</v>
          </cell>
          <cell r="Y210">
            <v>4965403</v>
          </cell>
          <cell r="Z210">
            <v>356</v>
          </cell>
          <cell r="AB210">
            <v>1</v>
          </cell>
          <cell r="AF210">
            <v>357</v>
          </cell>
          <cell r="AG210">
            <v>357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</row>
        <row r="211">
          <cell r="B211">
            <v>107049</v>
          </cell>
          <cell r="C211" t="str">
            <v>S) Palm TK</v>
          </cell>
          <cell r="D211">
            <v>1</v>
          </cell>
          <cell r="E211">
            <v>1</v>
          </cell>
          <cell r="F211">
            <v>0</v>
          </cell>
          <cell r="G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AF211">
            <v>0</v>
          </cell>
          <cell r="AG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</row>
        <row r="212">
          <cell r="B212">
            <v>107052</v>
          </cell>
          <cell r="C212" t="str">
            <v>H-F 100 TK</v>
          </cell>
          <cell r="D212">
            <v>1</v>
          </cell>
          <cell r="E212">
            <v>1</v>
          </cell>
          <cell r="F212">
            <v>0</v>
          </cell>
          <cell r="G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AF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</row>
        <row r="213">
          <cell r="B213">
            <v>107053</v>
          </cell>
          <cell r="C213" t="str">
            <v>H-F 300 TK</v>
          </cell>
          <cell r="D213">
            <v>1</v>
          </cell>
          <cell r="E213">
            <v>1</v>
          </cell>
          <cell r="F213">
            <v>0</v>
          </cell>
          <cell r="G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AF213">
            <v>0</v>
          </cell>
          <cell r="AG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</row>
        <row r="214">
          <cell r="B214">
            <v>107058</v>
          </cell>
          <cell r="C214" t="str">
            <v>Palm Olein 17kg</v>
          </cell>
          <cell r="D214">
            <v>17</v>
          </cell>
          <cell r="E214">
            <v>1</v>
          </cell>
          <cell r="F214">
            <v>0</v>
          </cell>
          <cell r="G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AF214">
            <v>0</v>
          </cell>
          <cell r="AG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</row>
        <row r="215">
          <cell r="B215">
            <v>107069</v>
          </cell>
          <cell r="C215" t="str">
            <v>COTTONSEED GOLD TK (SAJO)</v>
          </cell>
          <cell r="D215">
            <v>1</v>
          </cell>
          <cell r="E215">
            <v>1</v>
          </cell>
          <cell r="F215">
            <v>0</v>
          </cell>
          <cell r="G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AF215">
            <v>0</v>
          </cell>
          <cell r="AG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</row>
        <row r="216">
          <cell r="B216">
            <v>107070</v>
          </cell>
          <cell r="C216" t="str">
            <v>COTTONSEED-W 180KG</v>
          </cell>
          <cell r="D216">
            <v>180</v>
          </cell>
          <cell r="E216">
            <v>1</v>
          </cell>
          <cell r="F216">
            <v>0</v>
          </cell>
          <cell r="G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AF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</row>
        <row r="217">
          <cell r="B217">
            <v>107074</v>
          </cell>
          <cell r="C217" t="str">
            <v>VEGETABLE FAT TK</v>
          </cell>
          <cell r="D217">
            <v>1</v>
          </cell>
          <cell r="E217">
            <v>1</v>
          </cell>
          <cell r="F217">
            <v>0</v>
          </cell>
          <cell r="G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AF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</row>
        <row r="218">
          <cell r="B218">
            <v>107081</v>
          </cell>
          <cell r="C218" t="str">
            <v>Soybean 180kg</v>
          </cell>
          <cell r="D218">
            <v>180</v>
          </cell>
          <cell r="E218">
            <v>1</v>
          </cell>
          <cell r="F218">
            <v>212453.2794117647</v>
          </cell>
          <cell r="G218">
            <v>225889.32352941178</v>
          </cell>
          <cell r="H218">
            <v>50</v>
          </cell>
          <cell r="I218">
            <v>0</v>
          </cell>
          <cell r="J218">
            <v>8</v>
          </cell>
          <cell r="K218">
            <v>0</v>
          </cell>
          <cell r="N218">
            <v>10</v>
          </cell>
          <cell r="O218">
            <v>0</v>
          </cell>
          <cell r="R218">
            <v>68</v>
          </cell>
          <cell r="S218">
            <v>0</v>
          </cell>
          <cell r="T218">
            <v>0</v>
          </cell>
          <cell r="U218">
            <v>0</v>
          </cell>
          <cell r="V218">
            <v>68</v>
          </cell>
          <cell r="W218">
            <v>0</v>
          </cell>
          <cell r="X218">
            <v>14446823</v>
          </cell>
          <cell r="Y218">
            <v>15360474</v>
          </cell>
          <cell r="Z218">
            <v>50</v>
          </cell>
          <cell r="AB218">
            <v>8</v>
          </cell>
          <cell r="AD218">
            <v>10</v>
          </cell>
          <cell r="AF218">
            <v>68</v>
          </cell>
          <cell r="AG218">
            <v>68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</row>
        <row r="219">
          <cell r="B219">
            <v>107085</v>
          </cell>
          <cell r="C219" t="str">
            <v>Soybean 100 TK</v>
          </cell>
          <cell r="D219">
            <v>1</v>
          </cell>
          <cell r="E219">
            <v>1</v>
          </cell>
          <cell r="F219">
            <v>0</v>
          </cell>
          <cell r="G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AF219">
            <v>0</v>
          </cell>
          <cell r="AG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</row>
        <row r="220">
          <cell r="B220">
            <v>107087</v>
          </cell>
          <cell r="C220" t="str">
            <v>Rapeseed 100 180kg</v>
          </cell>
          <cell r="D220">
            <v>180</v>
          </cell>
          <cell r="E220">
            <v>1</v>
          </cell>
          <cell r="F220">
            <v>0</v>
          </cell>
          <cell r="G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AF220">
            <v>0</v>
          </cell>
          <cell r="AG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</row>
        <row r="221">
          <cell r="B221">
            <v>107094</v>
          </cell>
          <cell r="C221" t="str">
            <v>Vegetable Mixed TK</v>
          </cell>
          <cell r="D221">
            <v>1</v>
          </cell>
          <cell r="E221">
            <v>1</v>
          </cell>
          <cell r="F221">
            <v>0</v>
          </cell>
          <cell r="G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AF221">
            <v>0</v>
          </cell>
          <cell r="AG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</row>
        <row r="222">
          <cell r="B222">
            <v>107097</v>
          </cell>
          <cell r="C222" t="str">
            <v>Cottonseed-H TK</v>
          </cell>
          <cell r="D222">
            <v>1</v>
          </cell>
          <cell r="E222">
            <v>1</v>
          </cell>
          <cell r="F222">
            <v>0</v>
          </cell>
          <cell r="G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AF222">
            <v>0</v>
          </cell>
          <cell r="AG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</row>
        <row r="223">
          <cell r="B223">
            <v>107098</v>
          </cell>
          <cell r="C223" t="str">
            <v>S) Cottonseed TK</v>
          </cell>
          <cell r="D223">
            <v>1</v>
          </cell>
          <cell r="E223">
            <v>1</v>
          </cell>
          <cell r="F223">
            <v>0</v>
          </cell>
          <cell r="G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AF223">
            <v>0</v>
          </cell>
          <cell r="AG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</row>
        <row r="224">
          <cell r="B224">
            <v>107100</v>
          </cell>
          <cell r="C224" t="str">
            <v>Vegetable Frying 100 TK</v>
          </cell>
          <cell r="D224">
            <v>1</v>
          </cell>
          <cell r="E224">
            <v>1</v>
          </cell>
          <cell r="F224">
            <v>0</v>
          </cell>
          <cell r="G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AF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>
            <v>107102</v>
          </cell>
          <cell r="C225" t="str">
            <v>Superol 100 TK</v>
          </cell>
          <cell r="D225">
            <v>1</v>
          </cell>
          <cell r="E225">
            <v>1</v>
          </cell>
          <cell r="F225">
            <v>0</v>
          </cell>
          <cell r="G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AF225">
            <v>0</v>
          </cell>
          <cell r="AG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>
            <v>107103</v>
          </cell>
          <cell r="C226" t="str">
            <v>Fat for Cream TK</v>
          </cell>
          <cell r="D226">
            <v>1</v>
          </cell>
          <cell r="E226">
            <v>1</v>
          </cell>
          <cell r="F226">
            <v>0</v>
          </cell>
          <cell r="G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AF226">
            <v>0</v>
          </cell>
          <cell r="AG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>
            <v>107104</v>
          </cell>
          <cell r="C227" t="str">
            <v>Superol 200 TK</v>
          </cell>
          <cell r="D227">
            <v>1</v>
          </cell>
          <cell r="E227">
            <v>1</v>
          </cell>
          <cell r="F227">
            <v>0</v>
          </cell>
          <cell r="G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AF227">
            <v>0</v>
          </cell>
          <cell r="AG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</row>
        <row r="228">
          <cell r="B228">
            <v>107105</v>
          </cell>
          <cell r="C228" t="str">
            <v>Blending Vegetable 100 TK</v>
          </cell>
          <cell r="D228">
            <v>1</v>
          </cell>
          <cell r="E228">
            <v>1</v>
          </cell>
          <cell r="F228">
            <v>0</v>
          </cell>
          <cell r="G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AF228">
            <v>0</v>
          </cell>
          <cell r="AG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</row>
        <row r="229">
          <cell r="B229">
            <v>107106</v>
          </cell>
          <cell r="C229" t="str">
            <v>Blending Vegetable 200 TK</v>
          </cell>
          <cell r="D229">
            <v>1</v>
          </cell>
          <cell r="E229">
            <v>1</v>
          </cell>
          <cell r="F229">
            <v>0</v>
          </cell>
          <cell r="G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AF229">
            <v>0</v>
          </cell>
          <cell r="AG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</row>
        <row r="230">
          <cell r="B230">
            <v>107112</v>
          </cell>
          <cell r="C230" t="str">
            <v>H-F 500 TK</v>
          </cell>
          <cell r="D230">
            <v>1</v>
          </cell>
          <cell r="E230">
            <v>1</v>
          </cell>
          <cell r="F230">
            <v>0</v>
          </cell>
          <cell r="G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AF230">
            <v>0</v>
          </cell>
          <cell r="AG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</row>
        <row r="231">
          <cell r="B231">
            <v>107113</v>
          </cell>
          <cell r="C231" t="str">
            <v>Soco 100 17kg</v>
          </cell>
          <cell r="D231">
            <v>17</v>
          </cell>
          <cell r="E231">
            <v>1</v>
          </cell>
          <cell r="F231">
            <v>0</v>
          </cell>
          <cell r="G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AF231">
            <v>0</v>
          </cell>
          <cell r="AG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</row>
        <row r="232">
          <cell r="B232">
            <v>107115</v>
          </cell>
          <cell r="C232" t="str">
            <v>Palm Kernel-H 27kg</v>
          </cell>
          <cell r="D232">
            <v>27</v>
          </cell>
          <cell r="E232">
            <v>1</v>
          </cell>
          <cell r="F232">
            <v>32189.23076923077</v>
          </cell>
          <cell r="G232">
            <v>34929.347985347988</v>
          </cell>
          <cell r="H232">
            <v>273</v>
          </cell>
          <cell r="I232">
            <v>0</v>
          </cell>
          <cell r="R232">
            <v>273</v>
          </cell>
          <cell r="S232">
            <v>0</v>
          </cell>
          <cell r="T232">
            <v>0</v>
          </cell>
          <cell r="U232">
            <v>0</v>
          </cell>
          <cell r="V232">
            <v>273</v>
          </cell>
          <cell r="W232">
            <v>0</v>
          </cell>
          <cell r="X232">
            <v>8787660</v>
          </cell>
          <cell r="Y232">
            <v>9535712</v>
          </cell>
          <cell r="Z232">
            <v>273</v>
          </cell>
          <cell r="AF232">
            <v>273</v>
          </cell>
          <cell r="AG232">
            <v>273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</row>
        <row r="233">
          <cell r="B233">
            <v>107120</v>
          </cell>
          <cell r="C233" t="str">
            <v>Cottonseed-H 27kg</v>
          </cell>
          <cell r="D233">
            <v>27</v>
          </cell>
          <cell r="E233">
            <v>1</v>
          </cell>
          <cell r="F233">
            <v>34122.939622641512</v>
          </cell>
          <cell r="G233">
            <v>38257.237735849056</v>
          </cell>
          <cell r="H233">
            <v>265</v>
          </cell>
          <cell r="I233">
            <v>0</v>
          </cell>
          <cell r="R233">
            <v>265</v>
          </cell>
          <cell r="S233">
            <v>0</v>
          </cell>
          <cell r="T233">
            <v>0</v>
          </cell>
          <cell r="U233">
            <v>0</v>
          </cell>
          <cell r="V233">
            <v>265</v>
          </cell>
          <cell r="W233">
            <v>0</v>
          </cell>
          <cell r="X233">
            <v>9042579</v>
          </cell>
          <cell r="Y233">
            <v>10138168</v>
          </cell>
          <cell r="Z233">
            <v>265</v>
          </cell>
          <cell r="AF233">
            <v>265</v>
          </cell>
          <cell r="AG233">
            <v>265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</row>
        <row r="234">
          <cell r="B234">
            <v>107121</v>
          </cell>
          <cell r="C234" t="str">
            <v>Palm Stearin-H TK</v>
          </cell>
          <cell r="D234">
            <v>1</v>
          </cell>
          <cell r="E234">
            <v>1</v>
          </cell>
          <cell r="F234">
            <v>0</v>
          </cell>
          <cell r="G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AF234">
            <v>0</v>
          </cell>
          <cell r="AG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</row>
        <row r="235">
          <cell r="B235">
            <v>107123</v>
          </cell>
          <cell r="C235" t="str">
            <v>Palm-R TK</v>
          </cell>
          <cell r="D235">
            <v>1</v>
          </cell>
          <cell r="E235">
            <v>1</v>
          </cell>
          <cell r="F235">
            <v>0</v>
          </cell>
          <cell r="G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AF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</row>
        <row r="236">
          <cell r="B236">
            <v>107135</v>
          </cell>
          <cell r="C236" t="str">
            <v>E) Coconut-H 14kg</v>
          </cell>
          <cell r="D236">
            <v>14</v>
          </cell>
          <cell r="E236">
            <v>1</v>
          </cell>
          <cell r="F236">
            <v>0</v>
          </cell>
          <cell r="G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AF236">
            <v>0</v>
          </cell>
          <cell r="AG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>
            <v>107139</v>
          </cell>
          <cell r="C237" t="str">
            <v>Tallow 20kg</v>
          </cell>
          <cell r="D237">
            <v>20</v>
          </cell>
          <cell r="E237">
            <v>1</v>
          </cell>
          <cell r="F237">
            <v>0</v>
          </cell>
          <cell r="G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AF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>
            <v>109020</v>
          </cell>
          <cell r="C238" t="str">
            <v>DECORATION-D 5KG</v>
          </cell>
          <cell r="D238">
            <v>5</v>
          </cell>
          <cell r="E238">
            <v>1</v>
          </cell>
          <cell r="F238">
            <v>10502.726008344924</v>
          </cell>
          <cell r="G238">
            <v>13745.19471488178</v>
          </cell>
          <cell r="H238">
            <v>506</v>
          </cell>
          <cell r="I238">
            <v>0</v>
          </cell>
          <cell r="J238">
            <v>71</v>
          </cell>
          <cell r="K238">
            <v>0</v>
          </cell>
          <cell r="L238">
            <v>21</v>
          </cell>
          <cell r="M238">
            <v>0</v>
          </cell>
          <cell r="N238">
            <v>75</v>
          </cell>
          <cell r="O238">
            <v>0</v>
          </cell>
          <cell r="P238">
            <v>46</v>
          </cell>
          <cell r="Q238">
            <v>0</v>
          </cell>
          <cell r="R238">
            <v>719</v>
          </cell>
          <cell r="S238">
            <v>0</v>
          </cell>
          <cell r="T238">
            <v>0</v>
          </cell>
          <cell r="U238">
            <v>0</v>
          </cell>
          <cell r="V238">
            <v>719</v>
          </cell>
          <cell r="W238">
            <v>0</v>
          </cell>
          <cell r="X238">
            <v>7551460</v>
          </cell>
          <cell r="Y238">
            <v>9882795</v>
          </cell>
          <cell r="Z238">
            <v>506</v>
          </cell>
          <cell r="AB238">
            <v>71</v>
          </cell>
          <cell r="AC238">
            <v>21</v>
          </cell>
          <cell r="AD238">
            <v>75</v>
          </cell>
          <cell r="AE238">
            <v>46</v>
          </cell>
          <cell r="AF238">
            <v>719</v>
          </cell>
          <cell r="AG238">
            <v>719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>
            <v>109022</v>
          </cell>
          <cell r="C239" t="str">
            <v>S) WHITE 5KG</v>
          </cell>
          <cell r="D239">
            <v>5</v>
          </cell>
          <cell r="E239">
            <v>1</v>
          </cell>
          <cell r="F239">
            <v>11234.273504273504</v>
          </cell>
          <cell r="G239">
            <v>14018.025641025641</v>
          </cell>
          <cell r="H239">
            <v>178</v>
          </cell>
          <cell r="I239">
            <v>0</v>
          </cell>
          <cell r="J239">
            <v>26</v>
          </cell>
          <cell r="K239">
            <v>0</v>
          </cell>
          <cell r="L239">
            <v>17</v>
          </cell>
          <cell r="M239">
            <v>0</v>
          </cell>
          <cell r="N239">
            <v>68</v>
          </cell>
          <cell r="O239">
            <v>0</v>
          </cell>
          <cell r="P239">
            <v>62</v>
          </cell>
          <cell r="Q239">
            <v>0</v>
          </cell>
          <cell r="R239">
            <v>351</v>
          </cell>
          <cell r="S239">
            <v>0</v>
          </cell>
          <cell r="T239">
            <v>0</v>
          </cell>
          <cell r="U239">
            <v>0</v>
          </cell>
          <cell r="V239">
            <v>351</v>
          </cell>
          <cell r="W239">
            <v>0</v>
          </cell>
          <cell r="X239">
            <v>3943230</v>
          </cell>
          <cell r="Y239">
            <v>4920327</v>
          </cell>
          <cell r="Z239">
            <v>178</v>
          </cell>
          <cell r="AB239">
            <v>26</v>
          </cell>
          <cell r="AC239">
            <v>17</v>
          </cell>
          <cell r="AD239">
            <v>68</v>
          </cell>
          <cell r="AE239">
            <v>62</v>
          </cell>
          <cell r="AF239">
            <v>351</v>
          </cell>
          <cell r="AG239">
            <v>351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>
            <v>109024</v>
          </cell>
          <cell r="C240" t="str">
            <v>CRYSTAL 5KG</v>
          </cell>
          <cell r="D240">
            <v>5</v>
          </cell>
          <cell r="E240">
            <v>1</v>
          </cell>
          <cell r="F240">
            <v>9995.3545454545456</v>
          </cell>
          <cell r="G240">
            <v>13123.945454545454</v>
          </cell>
          <cell r="H240">
            <v>75</v>
          </cell>
          <cell r="I240">
            <v>0</v>
          </cell>
          <cell r="L240">
            <v>23</v>
          </cell>
          <cell r="M240">
            <v>0</v>
          </cell>
          <cell r="P240">
            <v>12</v>
          </cell>
          <cell r="Q240">
            <v>0</v>
          </cell>
          <cell r="R240">
            <v>110</v>
          </cell>
          <cell r="S240">
            <v>0</v>
          </cell>
          <cell r="T240">
            <v>0</v>
          </cell>
          <cell r="U240">
            <v>0</v>
          </cell>
          <cell r="V240">
            <v>110</v>
          </cell>
          <cell r="W240">
            <v>0</v>
          </cell>
          <cell r="X240">
            <v>1099489</v>
          </cell>
          <cell r="Y240">
            <v>1443634</v>
          </cell>
          <cell r="Z240">
            <v>75</v>
          </cell>
          <cell r="AC240">
            <v>23</v>
          </cell>
          <cell r="AE240">
            <v>12</v>
          </cell>
          <cell r="AF240">
            <v>110</v>
          </cell>
          <cell r="AG240">
            <v>110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>
            <v>109026</v>
          </cell>
          <cell r="C241" t="str">
            <v>JADE 5KG</v>
          </cell>
          <cell r="D241">
            <v>5</v>
          </cell>
          <cell r="E241">
            <v>1</v>
          </cell>
          <cell r="F241">
            <v>9853.07</v>
          </cell>
          <cell r="G241">
            <v>13201.045</v>
          </cell>
          <cell r="H241">
            <v>180</v>
          </cell>
          <cell r="I241">
            <v>0</v>
          </cell>
          <cell r="P241">
            <v>20</v>
          </cell>
          <cell r="Q241">
            <v>0</v>
          </cell>
          <cell r="R241">
            <v>200</v>
          </cell>
          <cell r="S241">
            <v>0</v>
          </cell>
          <cell r="T241">
            <v>0</v>
          </cell>
          <cell r="U241">
            <v>0</v>
          </cell>
          <cell r="V241">
            <v>200</v>
          </cell>
          <cell r="W241">
            <v>0</v>
          </cell>
          <cell r="X241">
            <v>1970614</v>
          </cell>
          <cell r="Y241">
            <v>2640209</v>
          </cell>
          <cell r="Z241">
            <v>180</v>
          </cell>
          <cell r="AE241">
            <v>20</v>
          </cell>
          <cell r="AF241">
            <v>200</v>
          </cell>
          <cell r="AG241">
            <v>200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>
            <v>109028</v>
          </cell>
          <cell r="C242" t="str">
            <v>SAPPHIRE 5KG</v>
          </cell>
          <cell r="D242">
            <v>5</v>
          </cell>
          <cell r="E242">
            <v>1</v>
          </cell>
          <cell r="F242">
            <v>13431.741379310344</v>
          </cell>
          <cell r="G242">
            <v>16011.741379310344</v>
          </cell>
          <cell r="H242">
            <v>48</v>
          </cell>
          <cell r="I242">
            <v>0</v>
          </cell>
          <cell r="J242">
            <v>10</v>
          </cell>
          <cell r="K242">
            <v>0</v>
          </cell>
          <cell r="R242">
            <v>58</v>
          </cell>
          <cell r="S242">
            <v>0</v>
          </cell>
          <cell r="T242">
            <v>0</v>
          </cell>
          <cell r="U242">
            <v>0</v>
          </cell>
          <cell r="V242">
            <v>58</v>
          </cell>
          <cell r="W242">
            <v>0</v>
          </cell>
          <cell r="X242">
            <v>779041</v>
          </cell>
          <cell r="Y242">
            <v>928681</v>
          </cell>
          <cell r="Z242">
            <v>48</v>
          </cell>
          <cell r="AB242">
            <v>10</v>
          </cell>
          <cell r="AF242">
            <v>58</v>
          </cell>
          <cell r="AG242">
            <v>58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</row>
        <row r="243">
          <cell r="B243">
            <v>109070</v>
          </cell>
          <cell r="C243" t="str">
            <v>S) MILK 15KG</v>
          </cell>
          <cell r="D243">
            <v>15</v>
          </cell>
          <cell r="E243">
            <v>1</v>
          </cell>
          <cell r="F243">
            <v>44499.197183098593</v>
          </cell>
          <cell r="G243">
            <v>53839.056338028167</v>
          </cell>
          <cell r="H243">
            <v>71</v>
          </cell>
          <cell r="I243">
            <v>0</v>
          </cell>
          <cell r="R243">
            <v>71</v>
          </cell>
          <cell r="S243">
            <v>0</v>
          </cell>
          <cell r="T243">
            <v>0</v>
          </cell>
          <cell r="U243">
            <v>0</v>
          </cell>
          <cell r="V243">
            <v>71</v>
          </cell>
          <cell r="W243">
            <v>0</v>
          </cell>
          <cell r="X243">
            <v>3159443</v>
          </cell>
          <cell r="Y243">
            <v>3822573</v>
          </cell>
          <cell r="Z243">
            <v>71</v>
          </cell>
          <cell r="AF243">
            <v>71</v>
          </cell>
          <cell r="AG243">
            <v>71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>
            <v>109082</v>
          </cell>
          <cell r="C244" t="str">
            <v>ENROBING 15KG</v>
          </cell>
          <cell r="D244">
            <v>15</v>
          </cell>
          <cell r="E244">
            <v>1</v>
          </cell>
          <cell r="F244">
            <v>29857.444444444445</v>
          </cell>
          <cell r="G244">
            <v>37110.240740740737</v>
          </cell>
          <cell r="H244">
            <v>54</v>
          </cell>
          <cell r="I244">
            <v>0</v>
          </cell>
          <cell r="R244">
            <v>54</v>
          </cell>
          <cell r="S244">
            <v>0</v>
          </cell>
          <cell r="T244">
            <v>0</v>
          </cell>
          <cell r="U244">
            <v>0</v>
          </cell>
          <cell r="V244">
            <v>54</v>
          </cell>
          <cell r="W244">
            <v>0</v>
          </cell>
          <cell r="X244">
            <v>1612302</v>
          </cell>
          <cell r="Y244">
            <v>2003953</v>
          </cell>
          <cell r="Z244">
            <v>54</v>
          </cell>
          <cell r="AF244">
            <v>54</v>
          </cell>
          <cell r="AG244">
            <v>54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</row>
        <row r="245">
          <cell r="B245">
            <v>109163</v>
          </cell>
          <cell r="C245" t="str">
            <v>Tae Tae TK</v>
          </cell>
          <cell r="D245">
            <v>1</v>
          </cell>
          <cell r="E245">
            <v>1</v>
          </cell>
          <cell r="F245">
            <v>0</v>
          </cell>
          <cell r="G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AF245">
            <v>0</v>
          </cell>
          <cell r="AG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</row>
        <row r="246">
          <cell r="B246">
            <v>109713</v>
          </cell>
          <cell r="C246" t="str">
            <v>C.B 11kg</v>
          </cell>
          <cell r="D246">
            <v>11</v>
          </cell>
          <cell r="E246">
            <v>1</v>
          </cell>
          <cell r="F246">
            <v>0</v>
          </cell>
          <cell r="G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AF246">
            <v>0</v>
          </cell>
          <cell r="AG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</row>
        <row r="247">
          <cell r="B247">
            <v>111030</v>
          </cell>
          <cell r="C247" t="str">
            <v>S) P/B 3KG (S)</v>
          </cell>
          <cell r="D247">
            <v>3</v>
          </cell>
          <cell r="E247">
            <v>1</v>
          </cell>
          <cell r="F247">
            <v>12924.367346938776</v>
          </cell>
          <cell r="G247">
            <v>15052.765306122448</v>
          </cell>
          <cell r="H247">
            <v>294</v>
          </cell>
          <cell r="I247">
            <v>0</v>
          </cell>
          <cell r="R247">
            <v>294</v>
          </cell>
          <cell r="S247">
            <v>0</v>
          </cell>
          <cell r="T247">
            <v>0</v>
          </cell>
          <cell r="U247">
            <v>0</v>
          </cell>
          <cell r="V247">
            <v>294</v>
          </cell>
          <cell r="W247">
            <v>0</v>
          </cell>
          <cell r="X247">
            <v>3799764</v>
          </cell>
          <cell r="Y247">
            <v>4425513</v>
          </cell>
          <cell r="Z247">
            <v>294</v>
          </cell>
          <cell r="AF247">
            <v>294</v>
          </cell>
          <cell r="AG247">
            <v>294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</row>
        <row r="248">
          <cell r="B248">
            <v>115060</v>
          </cell>
          <cell r="C248" t="str">
            <v>S) M/Y 1KG</v>
          </cell>
          <cell r="D248">
            <v>1</v>
          </cell>
          <cell r="E248">
            <v>10</v>
          </cell>
          <cell r="F248">
            <v>15123.441672780631</v>
          </cell>
          <cell r="G248">
            <v>17657.602347762288</v>
          </cell>
          <cell r="H248">
            <v>2231</v>
          </cell>
          <cell r="I248">
            <v>0</v>
          </cell>
          <cell r="J248">
            <v>77</v>
          </cell>
          <cell r="K248">
            <v>9</v>
          </cell>
          <cell r="L248">
            <v>55</v>
          </cell>
          <cell r="M248">
            <v>0</v>
          </cell>
          <cell r="N248">
            <v>338</v>
          </cell>
          <cell r="O248">
            <v>0</v>
          </cell>
          <cell r="P248">
            <v>25</v>
          </cell>
          <cell r="Q248">
            <v>0</v>
          </cell>
          <cell r="R248">
            <v>2726</v>
          </cell>
          <cell r="S248">
            <v>9</v>
          </cell>
          <cell r="T248">
            <v>0</v>
          </cell>
          <cell r="U248">
            <v>0</v>
          </cell>
          <cell r="V248">
            <v>2726</v>
          </cell>
          <cell r="W248">
            <v>9</v>
          </cell>
          <cell r="X248">
            <v>41226502</v>
          </cell>
          <cell r="Y248">
            <v>48134624</v>
          </cell>
          <cell r="Z248">
            <v>2231</v>
          </cell>
          <cell r="AB248">
            <v>77</v>
          </cell>
          <cell r="AC248">
            <v>55</v>
          </cell>
          <cell r="AD248">
            <v>338</v>
          </cell>
          <cell r="AE248">
            <v>25</v>
          </cell>
          <cell r="AF248">
            <v>2726</v>
          </cell>
          <cell r="AG248">
            <v>2726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</row>
        <row r="249">
          <cell r="B249">
            <v>115066</v>
          </cell>
          <cell r="C249" t="str">
            <v>H) M/Y 10kg (S)</v>
          </cell>
          <cell r="D249">
            <v>10</v>
          </cell>
          <cell r="E249">
            <v>1</v>
          </cell>
          <cell r="F249">
            <v>0</v>
          </cell>
          <cell r="G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AF249">
            <v>0</v>
          </cell>
          <cell r="AG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</row>
        <row r="250">
          <cell r="B250">
            <v>115067</v>
          </cell>
          <cell r="C250" t="str">
            <v>H) M/Y 3.2kg (S-Y)</v>
          </cell>
          <cell r="D250">
            <v>3.2</v>
          </cell>
          <cell r="E250">
            <v>4</v>
          </cell>
          <cell r="F250">
            <v>0</v>
          </cell>
          <cell r="G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AF250">
            <v>0</v>
          </cell>
          <cell r="AG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</row>
        <row r="251">
          <cell r="B251">
            <v>115068</v>
          </cell>
          <cell r="C251" t="str">
            <v>H) M/Y 3.2kg (S-B)</v>
          </cell>
          <cell r="D251">
            <v>3.2</v>
          </cell>
          <cell r="E251">
            <v>4</v>
          </cell>
          <cell r="F251">
            <v>18219.779088050316</v>
          </cell>
          <cell r="G251">
            <v>21849.011792452831</v>
          </cell>
          <cell r="H251">
            <v>1054</v>
          </cell>
          <cell r="I251">
            <v>0</v>
          </cell>
          <cell r="J251">
            <v>79</v>
          </cell>
          <cell r="K251">
            <v>1</v>
          </cell>
          <cell r="L251">
            <v>26</v>
          </cell>
          <cell r="M251">
            <v>1</v>
          </cell>
          <cell r="N251">
            <v>89</v>
          </cell>
          <cell r="O251">
            <v>1</v>
          </cell>
          <cell r="P251">
            <v>23</v>
          </cell>
          <cell r="Q251">
            <v>3</v>
          </cell>
          <cell r="R251">
            <v>1272</v>
          </cell>
          <cell r="S251">
            <v>2</v>
          </cell>
          <cell r="T251">
            <v>0</v>
          </cell>
          <cell r="U251">
            <v>0</v>
          </cell>
          <cell r="V251">
            <v>1272</v>
          </cell>
          <cell r="W251">
            <v>2</v>
          </cell>
          <cell r="X251">
            <v>23175559</v>
          </cell>
          <cell r="Y251">
            <v>27791943</v>
          </cell>
          <cell r="Z251">
            <v>1054</v>
          </cell>
          <cell r="AB251">
            <v>79</v>
          </cell>
          <cell r="AC251">
            <v>26</v>
          </cell>
          <cell r="AD251">
            <v>89</v>
          </cell>
          <cell r="AE251">
            <v>23</v>
          </cell>
          <cell r="AF251">
            <v>1271</v>
          </cell>
          <cell r="AG251">
            <v>1271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</row>
        <row r="252">
          <cell r="B252">
            <v>115069</v>
          </cell>
          <cell r="C252" t="str">
            <v>H) M/Y 10kg</v>
          </cell>
          <cell r="D252">
            <v>10</v>
          </cell>
          <cell r="E252">
            <v>1</v>
          </cell>
          <cell r="F252">
            <v>13922.684290030211</v>
          </cell>
          <cell r="G252">
            <v>16500.235649546827</v>
          </cell>
          <cell r="H252">
            <v>562</v>
          </cell>
          <cell r="I252">
            <v>0</v>
          </cell>
          <cell r="P252">
            <v>100</v>
          </cell>
          <cell r="Q252">
            <v>0</v>
          </cell>
          <cell r="R252">
            <v>662</v>
          </cell>
          <cell r="S252">
            <v>0</v>
          </cell>
          <cell r="T252">
            <v>0</v>
          </cell>
          <cell r="U252">
            <v>0</v>
          </cell>
          <cell r="V252">
            <v>662</v>
          </cell>
          <cell r="W252">
            <v>0</v>
          </cell>
          <cell r="X252">
            <v>9216817</v>
          </cell>
          <cell r="Y252">
            <v>10923156</v>
          </cell>
          <cell r="Z252">
            <v>562</v>
          </cell>
          <cell r="AE252">
            <v>100</v>
          </cell>
          <cell r="AF252">
            <v>662</v>
          </cell>
          <cell r="AG252">
            <v>662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</row>
        <row r="253">
          <cell r="B253">
            <v>115090</v>
          </cell>
          <cell r="C253" t="str">
            <v>Export H) M/Y 2kg</v>
          </cell>
          <cell r="D253">
            <v>2</v>
          </cell>
          <cell r="E253">
            <v>6</v>
          </cell>
          <cell r="F253">
            <v>0</v>
          </cell>
          <cell r="G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AF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</row>
        <row r="254">
          <cell r="B254">
            <v>115101</v>
          </cell>
          <cell r="C254" t="str">
            <v>H) Dressing 3.2kg</v>
          </cell>
          <cell r="D254">
            <v>3.2</v>
          </cell>
          <cell r="E254">
            <v>4</v>
          </cell>
          <cell r="F254">
            <v>0</v>
          </cell>
          <cell r="G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AF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</row>
        <row r="255">
          <cell r="B255">
            <v>115103</v>
          </cell>
          <cell r="C255" t="str">
            <v>H) Dressing 10kg</v>
          </cell>
          <cell r="D255">
            <v>10</v>
          </cell>
          <cell r="E255">
            <v>1</v>
          </cell>
          <cell r="F255">
            <v>9335.1230101302463</v>
          </cell>
          <cell r="G255">
            <v>11820.046309696092</v>
          </cell>
          <cell r="H255">
            <v>691</v>
          </cell>
          <cell r="I255">
            <v>0</v>
          </cell>
          <cell r="R255">
            <v>691</v>
          </cell>
          <cell r="S255">
            <v>0</v>
          </cell>
          <cell r="T255">
            <v>0</v>
          </cell>
          <cell r="U255">
            <v>0</v>
          </cell>
          <cell r="V255">
            <v>691</v>
          </cell>
          <cell r="W255">
            <v>0</v>
          </cell>
          <cell r="X255">
            <v>6450570</v>
          </cell>
          <cell r="Y255">
            <v>8167652</v>
          </cell>
          <cell r="Z255">
            <v>691</v>
          </cell>
          <cell r="AF255">
            <v>691</v>
          </cell>
          <cell r="AG255">
            <v>691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>
            <v>115105</v>
          </cell>
          <cell r="C256" t="str">
            <v>Dress. for Coleslaw 10kg</v>
          </cell>
          <cell r="D256">
            <v>10</v>
          </cell>
          <cell r="E256">
            <v>1</v>
          </cell>
          <cell r="F256">
            <v>9738.9700598802392</v>
          </cell>
          <cell r="G256">
            <v>12493.053892215568</v>
          </cell>
          <cell r="H256">
            <v>334</v>
          </cell>
          <cell r="I256">
            <v>0</v>
          </cell>
          <cell r="R256">
            <v>334</v>
          </cell>
          <cell r="S256">
            <v>0</v>
          </cell>
          <cell r="T256">
            <v>0</v>
          </cell>
          <cell r="U256">
            <v>0</v>
          </cell>
          <cell r="V256">
            <v>334</v>
          </cell>
          <cell r="W256">
            <v>0</v>
          </cell>
          <cell r="X256">
            <v>3252816</v>
          </cell>
          <cell r="Y256">
            <v>4172680</v>
          </cell>
          <cell r="Z256">
            <v>334</v>
          </cell>
          <cell r="AF256">
            <v>334</v>
          </cell>
          <cell r="AG256">
            <v>334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</row>
        <row r="257">
          <cell r="B257">
            <v>115552</v>
          </cell>
          <cell r="C257" t="str">
            <v>Export H) M/Y 3.2kg (Y)</v>
          </cell>
          <cell r="D257">
            <v>3.2</v>
          </cell>
          <cell r="E257">
            <v>4</v>
          </cell>
          <cell r="F257">
            <v>0</v>
          </cell>
          <cell r="G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AF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</row>
        <row r="258">
          <cell r="B258">
            <v>115553</v>
          </cell>
          <cell r="C258" t="str">
            <v>Export H) M/Y 3.2kg (B)</v>
          </cell>
          <cell r="D258">
            <v>3.2</v>
          </cell>
          <cell r="E258">
            <v>4</v>
          </cell>
          <cell r="F258">
            <v>17698</v>
          </cell>
          <cell r="G258">
            <v>20783</v>
          </cell>
          <cell r="H258">
            <v>1</v>
          </cell>
          <cell r="I258">
            <v>0</v>
          </cell>
          <cell r="R258">
            <v>1</v>
          </cell>
          <cell r="S258">
            <v>0</v>
          </cell>
          <cell r="T258">
            <v>0</v>
          </cell>
          <cell r="U258">
            <v>0</v>
          </cell>
          <cell r="V258">
            <v>1</v>
          </cell>
          <cell r="W258">
            <v>0</v>
          </cell>
          <cell r="X258">
            <v>17698</v>
          </cell>
          <cell r="Y258">
            <v>20783</v>
          </cell>
          <cell r="Z258">
            <v>1</v>
          </cell>
          <cell r="AF258">
            <v>1</v>
          </cell>
          <cell r="AG258">
            <v>1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</row>
        <row r="259">
          <cell r="B259">
            <v>115554</v>
          </cell>
          <cell r="C259" t="str">
            <v>Export S) M/Y 1kg</v>
          </cell>
          <cell r="D259">
            <v>1</v>
          </cell>
          <cell r="E259">
            <v>10</v>
          </cell>
          <cell r="F259">
            <v>0</v>
          </cell>
          <cell r="G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AF259">
            <v>0</v>
          </cell>
          <cell r="AG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>
            <v>115555</v>
          </cell>
          <cell r="C260" t="str">
            <v>Export H) M/Y 1kg</v>
          </cell>
          <cell r="D260">
            <v>1</v>
          </cell>
          <cell r="E260">
            <v>10</v>
          </cell>
          <cell r="F260">
            <v>15056.48</v>
          </cell>
          <cell r="G260">
            <v>17465.939999999999</v>
          </cell>
          <cell r="H260">
            <v>50</v>
          </cell>
          <cell r="I260">
            <v>0</v>
          </cell>
          <cell r="R260">
            <v>50</v>
          </cell>
          <cell r="S260">
            <v>0</v>
          </cell>
          <cell r="T260">
            <v>0</v>
          </cell>
          <cell r="U260">
            <v>0</v>
          </cell>
          <cell r="V260">
            <v>50</v>
          </cell>
          <cell r="W260">
            <v>0</v>
          </cell>
          <cell r="X260">
            <v>752824</v>
          </cell>
          <cell r="Y260">
            <v>873297</v>
          </cell>
          <cell r="Z260">
            <v>50</v>
          </cell>
          <cell r="AF260">
            <v>50</v>
          </cell>
          <cell r="AG260">
            <v>50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</row>
        <row r="261">
          <cell r="B261">
            <v>117083</v>
          </cell>
          <cell r="C261" t="str">
            <v>ROYAL T/K 3.3KG</v>
          </cell>
          <cell r="D261">
            <v>3.3</v>
          </cell>
          <cell r="E261">
            <v>6</v>
          </cell>
          <cell r="F261">
            <v>15092.926686217008</v>
          </cell>
          <cell r="G261">
            <v>22888.176930596284</v>
          </cell>
          <cell r="H261">
            <v>721</v>
          </cell>
          <cell r="I261">
            <v>0</v>
          </cell>
          <cell r="J261">
            <v>65</v>
          </cell>
          <cell r="K261">
            <v>2</v>
          </cell>
          <cell r="L261">
            <v>111</v>
          </cell>
          <cell r="M261">
            <v>1</v>
          </cell>
          <cell r="N261">
            <v>103</v>
          </cell>
          <cell r="O261">
            <v>0</v>
          </cell>
          <cell r="P261">
            <v>22</v>
          </cell>
          <cell r="Q261">
            <v>5</v>
          </cell>
          <cell r="R261">
            <v>1023</v>
          </cell>
          <cell r="S261">
            <v>2</v>
          </cell>
          <cell r="T261">
            <v>0</v>
          </cell>
          <cell r="U261">
            <v>0</v>
          </cell>
          <cell r="V261">
            <v>1023</v>
          </cell>
          <cell r="W261">
            <v>2</v>
          </cell>
          <cell r="X261">
            <v>15440064</v>
          </cell>
          <cell r="Y261">
            <v>23414605</v>
          </cell>
          <cell r="Z261">
            <v>721</v>
          </cell>
          <cell r="AB261">
            <v>65</v>
          </cell>
          <cell r="AC261">
            <v>111</v>
          </cell>
          <cell r="AD261">
            <v>103</v>
          </cell>
          <cell r="AE261">
            <v>22</v>
          </cell>
          <cell r="AF261">
            <v>1022</v>
          </cell>
          <cell r="AG261">
            <v>1022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</row>
        <row r="262">
          <cell r="B262">
            <v>117095</v>
          </cell>
          <cell r="C262" t="str">
            <v>H) Kochujang T/K 3.3kg</v>
          </cell>
          <cell r="D262">
            <v>3.3</v>
          </cell>
          <cell r="E262">
            <v>6</v>
          </cell>
          <cell r="F262">
            <v>17882.548387096773</v>
          </cell>
          <cell r="G262">
            <v>23649.548387096773</v>
          </cell>
          <cell r="J262">
            <v>31</v>
          </cell>
          <cell r="K262">
            <v>0</v>
          </cell>
          <cell r="R262">
            <v>31</v>
          </cell>
          <cell r="S262">
            <v>0</v>
          </cell>
          <cell r="T262">
            <v>0</v>
          </cell>
          <cell r="U262">
            <v>0</v>
          </cell>
          <cell r="V262">
            <v>31</v>
          </cell>
          <cell r="W262">
            <v>0</v>
          </cell>
          <cell r="X262">
            <v>554359</v>
          </cell>
          <cell r="Y262">
            <v>733136</v>
          </cell>
          <cell r="AB262">
            <v>31</v>
          </cell>
          <cell r="AF262">
            <v>31</v>
          </cell>
          <cell r="AG262">
            <v>31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</row>
        <row r="263">
          <cell r="B263">
            <v>117100</v>
          </cell>
          <cell r="C263" t="str">
            <v>Popeye's S.S.Ketchup 9g</v>
          </cell>
          <cell r="D263">
            <v>8.9999999999999993E-3</v>
          </cell>
          <cell r="E263">
            <v>1500</v>
          </cell>
          <cell r="F263">
            <v>19200.798076923078</v>
          </cell>
          <cell r="G263">
            <v>24724.66826923077</v>
          </cell>
          <cell r="H263">
            <v>208</v>
          </cell>
          <cell r="I263">
            <v>0</v>
          </cell>
          <cell r="R263">
            <v>208</v>
          </cell>
          <cell r="S263">
            <v>0</v>
          </cell>
          <cell r="T263">
            <v>0</v>
          </cell>
          <cell r="U263">
            <v>0</v>
          </cell>
          <cell r="V263">
            <v>208</v>
          </cell>
          <cell r="W263">
            <v>0</v>
          </cell>
          <cell r="X263">
            <v>3993766</v>
          </cell>
          <cell r="Y263">
            <v>5142731</v>
          </cell>
          <cell r="Z263">
            <v>208</v>
          </cell>
          <cell r="AF263">
            <v>208</v>
          </cell>
          <cell r="AG263">
            <v>208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</row>
        <row r="264">
          <cell r="B264">
            <v>117101</v>
          </cell>
          <cell r="C264" t="str">
            <v>H) T/K 9g</v>
          </cell>
          <cell r="D264">
            <v>8.9999999999999993E-3</v>
          </cell>
          <cell r="E264">
            <v>500</v>
          </cell>
          <cell r="F264">
            <v>6909.4793621013132</v>
          </cell>
          <cell r="G264">
            <v>8688.0318949343346</v>
          </cell>
          <cell r="H264">
            <v>948</v>
          </cell>
          <cell r="I264">
            <v>0</v>
          </cell>
          <cell r="J264">
            <v>6</v>
          </cell>
          <cell r="K264">
            <v>0</v>
          </cell>
          <cell r="L264">
            <v>65</v>
          </cell>
          <cell r="M264">
            <v>0</v>
          </cell>
          <cell r="N264">
            <v>47</v>
          </cell>
          <cell r="O264">
            <v>0</v>
          </cell>
          <cell r="R264">
            <v>1066</v>
          </cell>
          <cell r="S264">
            <v>0</v>
          </cell>
          <cell r="T264">
            <v>0</v>
          </cell>
          <cell r="U264">
            <v>0</v>
          </cell>
          <cell r="V264">
            <v>1066</v>
          </cell>
          <cell r="W264">
            <v>0</v>
          </cell>
          <cell r="X264">
            <v>7365505</v>
          </cell>
          <cell r="Y264">
            <v>9261442</v>
          </cell>
          <cell r="Z264">
            <v>948</v>
          </cell>
          <cell r="AB264">
            <v>6</v>
          </cell>
          <cell r="AC264">
            <v>65</v>
          </cell>
          <cell r="AD264">
            <v>47</v>
          </cell>
          <cell r="AF264">
            <v>1066</v>
          </cell>
          <cell r="AG264">
            <v>1066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>
            <v>117105</v>
          </cell>
          <cell r="C265" t="str">
            <v>Pizza League 9g</v>
          </cell>
          <cell r="D265">
            <v>8.9999999999999993E-3</v>
          </cell>
          <cell r="E265">
            <v>500</v>
          </cell>
          <cell r="F265">
            <v>7163.0935960591132</v>
          </cell>
          <cell r="G265">
            <v>9004.3645320197047</v>
          </cell>
          <cell r="H265">
            <v>203</v>
          </cell>
          <cell r="I265">
            <v>0</v>
          </cell>
          <cell r="R265">
            <v>203</v>
          </cell>
          <cell r="S265">
            <v>0</v>
          </cell>
          <cell r="T265">
            <v>0</v>
          </cell>
          <cell r="U265">
            <v>0</v>
          </cell>
          <cell r="V265">
            <v>203</v>
          </cell>
          <cell r="W265">
            <v>0</v>
          </cell>
          <cell r="X265">
            <v>1454108</v>
          </cell>
          <cell r="Y265">
            <v>1827886</v>
          </cell>
          <cell r="Z265">
            <v>203</v>
          </cell>
          <cell r="AF265">
            <v>203</v>
          </cell>
          <cell r="AG265">
            <v>203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</row>
        <row r="266">
          <cell r="B266">
            <v>117108</v>
          </cell>
          <cell r="C266" t="str">
            <v>Pizza Mall 9g</v>
          </cell>
          <cell r="D266">
            <v>8.9999999999999993E-3</v>
          </cell>
          <cell r="E266">
            <v>500</v>
          </cell>
          <cell r="F266">
            <v>8531.7330316742082</v>
          </cell>
          <cell r="G266">
            <v>10373.004524886877</v>
          </cell>
          <cell r="H266">
            <v>221</v>
          </cell>
          <cell r="I266">
            <v>0</v>
          </cell>
          <cell r="R266">
            <v>221</v>
          </cell>
          <cell r="S266">
            <v>0</v>
          </cell>
          <cell r="T266">
            <v>0</v>
          </cell>
          <cell r="U266">
            <v>0</v>
          </cell>
          <cell r="V266">
            <v>221</v>
          </cell>
          <cell r="W266">
            <v>0</v>
          </cell>
          <cell r="X266">
            <v>1885513</v>
          </cell>
          <cell r="Y266">
            <v>2292434</v>
          </cell>
          <cell r="Z266">
            <v>221</v>
          </cell>
          <cell r="AF266">
            <v>221</v>
          </cell>
          <cell r="AG266">
            <v>221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</row>
        <row r="267">
          <cell r="B267">
            <v>117554</v>
          </cell>
          <cell r="C267" t="str">
            <v>EXPORT H) T/K 300G</v>
          </cell>
          <cell r="D267">
            <v>0.3</v>
          </cell>
          <cell r="E267">
            <v>30</v>
          </cell>
          <cell r="F267">
            <v>0</v>
          </cell>
          <cell r="G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AF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</row>
        <row r="268">
          <cell r="B268">
            <v>117558</v>
          </cell>
          <cell r="C268" t="str">
            <v>E) J.R.S T/K 3kg</v>
          </cell>
          <cell r="D268">
            <v>3</v>
          </cell>
          <cell r="E268">
            <v>4</v>
          </cell>
          <cell r="F268">
            <v>0</v>
          </cell>
          <cell r="G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AF268">
            <v>0</v>
          </cell>
          <cell r="AG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</row>
        <row r="269">
          <cell r="B269">
            <v>117559</v>
          </cell>
          <cell r="C269" t="str">
            <v>E) Oie Sangyo T/K 3kg</v>
          </cell>
          <cell r="D269">
            <v>3</v>
          </cell>
          <cell r="E269">
            <v>4</v>
          </cell>
          <cell r="F269">
            <v>0</v>
          </cell>
          <cell r="G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AF269">
            <v>0</v>
          </cell>
          <cell r="AG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</row>
        <row r="270">
          <cell r="B270">
            <v>117590</v>
          </cell>
          <cell r="C270" t="str">
            <v>H) T/K 3.3KG</v>
          </cell>
          <cell r="D270">
            <v>3.3</v>
          </cell>
          <cell r="E270">
            <v>6</v>
          </cell>
          <cell r="F270">
            <v>17357.74705882353</v>
          </cell>
          <cell r="G270">
            <v>25644.464705882354</v>
          </cell>
          <cell r="H270">
            <v>333</v>
          </cell>
          <cell r="I270">
            <v>0</v>
          </cell>
          <cell r="N270">
            <v>7</v>
          </cell>
          <cell r="R270">
            <v>340</v>
          </cell>
          <cell r="S270">
            <v>0</v>
          </cell>
          <cell r="T270">
            <v>0</v>
          </cell>
          <cell r="U270">
            <v>0</v>
          </cell>
          <cell r="V270">
            <v>340</v>
          </cell>
          <cell r="W270">
            <v>0</v>
          </cell>
          <cell r="X270">
            <v>5901634</v>
          </cell>
          <cell r="Y270">
            <v>8719118</v>
          </cell>
          <cell r="Z270">
            <v>333</v>
          </cell>
          <cell r="AD270">
            <v>7</v>
          </cell>
          <cell r="AF270">
            <v>340</v>
          </cell>
          <cell r="AG270">
            <v>340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</row>
        <row r="271">
          <cell r="B271">
            <v>117600</v>
          </cell>
          <cell r="C271" t="str">
            <v>Royal T/K 20kg</v>
          </cell>
          <cell r="D271">
            <v>20</v>
          </cell>
          <cell r="E271">
            <v>1</v>
          </cell>
          <cell r="F271">
            <v>13738.6</v>
          </cell>
          <cell r="G271">
            <v>22845.08</v>
          </cell>
          <cell r="H271">
            <v>0</v>
          </cell>
          <cell r="I271">
            <v>0</v>
          </cell>
          <cell r="P271">
            <v>25</v>
          </cell>
          <cell r="Q271">
            <v>0</v>
          </cell>
          <cell r="R271">
            <v>25</v>
          </cell>
          <cell r="S271">
            <v>0</v>
          </cell>
          <cell r="T271">
            <v>0</v>
          </cell>
          <cell r="U271">
            <v>0</v>
          </cell>
          <cell r="V271">
            <v>25</v>
          </cell>
          <cell r="W271">
            <v>0</v>
          </cell>
          <cell r="X271">
            <v>343465</v>
          </cell>
          <cell r="Y271">
            <v>571127</v>
          </cell>
          <cell r="AE271">
            <v>25</v>
          </cell>
          <cell r="AF271">
            <v>25</v>
          </cell>
          <cell r="AG271">
            <v>25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</row>
        <row r="272">
          <cell r="B272">
            <v>136004</v>
          </cell>
          <cell r="C272" t="str">
            <v>PALM TK (YAKULT)</v>
          </cell>
          <cell r="D272">
            <v>1</v>
          </cell>
          <cell r="E272">
            <v>1</v>
          </cell>
          <cell r="F272">
            <v>0</v>
          </cell>
          <cell r="G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AF272">
            <v>0</v>
          </cell>
          <cell r="AG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</row>
        <row r="273">
          <cell r="B273">
            <v>136021</v>
          </cell>
          <cell r="C273" t="str">
            <v>Soybean 18L (SamYang)</v>
          </cell>
          <cell r="D273">
            <v>18</v>
          </cell>
          <cell r="E273">
            <v>1</v>
          </cell>
          <cell r="F273">
            <v>898.96610169491521</v>
          </cell>
          <cell r="G273">
            <v>2332.0847457627119</v>
          </cell>
          <cell r="H273">
            <v>59</v>
          </cell>
          <cell r="I273">
            <v>0</v>
          </cell>
          <cell r="R273">
            <v>59</v>
          </cell>
          <cell r="S273">
            <v>0</v>
          </cell>
          <cell r="T273">
            <v>0</v>
          </cell>
          <cell r="U273">
            <v>0</v>
          </cell>
          <cell r="V273">
            <v>59</v>
          </cell>
          <cell r="W273">
            <v>0</v>
          </cell>
          <cell r="X273">
            <v>53039</v>
          </cell>
          <cell r="Y273">
            <v>137593</v>
          </cell>
          <cell r="Z273">
            <v>59</v>
          </cell>
          <cell r="AF273">
            <v>59</v>
          </cell>
          <cell r="AG273">
            <v>59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</row>
        <row r="274">
          <cell r="B274">
            <v>136022</v>
          </cell>
          <cell r="C274" t="str">
            <v>Soybean 180kg (SamYang)</v>
          </cell>
          <cell r="D274">
            <v>180</v>
          </cell>
          <cell r="E274">
            <v>1</v>
          </cell>
          <cell r="F274">
            <v>0</v>
          </cell>
          <cell r="G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AF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</row>
        <row r="275">
          <cell r="B275">
            <v>136023</v>
          </cell>
          <cell r="C275" t="str">
            <v>Soybean TK (SamYang)</v>
          </cell>
          <cell r="D275">
            <v>1</v>
          </cell>
          <cell r="E275">
            <v>1</v>
          </cell>
          <cell r="F275">
            <v>0</v>
          </cell>
          <cell r="G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AF275">
            <v>0</v>
          </cell>
          <cell r="AG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</row>
        <row r="276">
          <cell r="B276" t="str">
            <v xml:space="preserve">   Grand Total</v>
          </cell>
          <cell r="H276">
            <v>152802</v>
          </cell>
          <cell r="I276">
            <v>0</v>
          </cell>
          <cell r="J276">
            <v>9114</v>
          </cell>
          <cell r="K276">
            <v>12</v>
          </cell>
          <cell r="L276">
            <v>6531</v>
          </cell>
          <cell r="M276">
            <v>8</v>
          </cell>
          <cell r="N276">
            <v>7142</v>
          </cell>
          <cell r="O276">
            <v>13</v>
          </cell>
          <cell r="P276">
            <v>6067</v>
          </cell>
          <cell r="Q276">
            <v>8</v>
          </cell>
          <cell r="R276">
            <v>181659</v>
          </cell>
          <cell r="S276">
            <v>21</v>
          </cell>
          <cell r="T276">
            <v>0</v>
          </cell>
          <cell r="U276">
            <v>0</v>
          </cell>
          <cell r="V276">
            <v>181659</v>
          </cell>
          <cell r="W276">
            <v>21</v>
          </cell>
          <cell r="X276">
            <v>1836510541</v>
          </cell>
          <cell r="Y276">
            <v>2013832917</v>
          </cell>
          <cell r="Z276">
            <v>156273</v>
          </cell>
          <cell r="AA276">
            <v>0</v>
          </cell>
          <cell r="AB276">
            <v>9114</v>
          </cell>
          <cell r="AC276">
            <v>6781</v>
          </cell>
          <cell r="AD276">
            <v>7142</v>
          </cell>
          <cell r="AE276">
            <v>6067</v>
          </cell>
          <cell r="AF276">
            <v>185377</v>
          </cell>
          <cell r="AG276">
            <v>185377</v>
          </cell>
          <cell r="AH276">
            <v>0</v>
          </cell>
          <cell r="AI276">
            <v>3471</v>
          </cell>
          <cell r="AJ276">
            <v>22055695</v>
          </cell>
          <cell r="AK276">
            <v>23408376</v>
          </cell>
          <cell r="AL276">
            <v>0</v>
          </cell>
          <cell r="AM276">
            <v>0</v>
          </cell>
          <cell r="AN276">
            <v>0</v>
          </cell>
          <cell r="AO276">
            <v>250</v>
          </cell>
          <cell r="AP276">
            <v>2340034</v>
          </cell>
          <cell r="AQ276">
            <v>2527681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3721</v>
          </cell>
          <cell r="AY276">
            <v>24395729</v>
          </cell>
          <cell r="AZ276">
            <v>25936057</v>
          </cell>
        </row>
        <row r="277">
          <cell r="B277" t="str">
            <v xml:space="preserve">   Favorable</v>
          </cell>
          <cell r="T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AA277">
            <v>0</v>
          </cell>
          <cell r="AH277">
            <v>0</v>
          </cell>
          <cell r="AY277">
            <v>39567627</v>
          </cell>
          <cell r="AZ277">
            <v>42320799</v>
          </cell>
        </row>
        <row r="278">
          <cell r="B278" t="str">
            <v xml:space="preserve">   Unfavorable</v>
          </cell>
          <cell r="AY278">
            <v>-15171898</v>
          </cell>
          <cell r="AZ278">
            <v>-16384742</v>
          </cell>
        </row>
        <row r="279">
          <cell r="B279" t="str">
            <v xml:space="preserve">   Net</v>
          </cell>
          <cell r="AY279">
            <v>24395729</v>
          </cell>
          <cell r="AZ279">
            <v>25936057</v>
          </cell>
        </row>
      </sheetData>
      <sheetData sheetId="11"/>
      <sheetData sheetId="12" refreshError="1">
        <row r="10">
          <cell r="AX10" t="str">
            <v>/re~~</v>
          </cell>
        </row>
        <row r="30">
          <cell r="B30">
            <v>101503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주석1"/>
      <sheetName val="수정사항"/>
      <sheetName val="매출채권"/>
      <sheetName val="대손충당금"/>
      <sheetName val="외화평가"/>
      <sheetName val="매출채권처분손실"/>
      <sheetName val="투자자산"/>
      <sheetName val="지분법적용투자주식"/>
      <sheetName val="지분법주석"/>
      <sheetName val="Sheet2"/>
      <sheetName val="유형자산총괄표"/>
      <sheetName val="유형변동내용"/>
      <sheetName val="토지"/>
      <sheetName val="건물 "/>
      <sheetName val="건물상각"/>
      <sheetName val="기계장치"/>
      <sheetName val="기계장치상각"/>
      <sheetName val="차량운반구"/>
      <sheetName val="차량운반구상각"/>
      <sheetName val="기타의유형자산"/>
      <sheetName val="시설장치상각"/>
      <sheetName val="비품상각"/>
      <sheetName val="공구와기구상각"/>
      <sheetName val="감가배분"/>
      <sheetName val="유형처분"/>
      <sheetName val="구축물상각"/>
      <sheetName val="감가상각정리"/>
      <sheetName val="고정부채"/>
      <sheetName val="퇴충"/>
      <sheetName val="추계액"/>
      <sheetName val="지급검토"/>
      <sheetName val="매출"/>
      <sheetName val="매출액명세서"/>
      <sheetName val="부가가치세 대사"/>
      <sheetName val="cutoff"/>
      <sheetName val="품목별매출"/>
      <sheetName val="판매관리비"/>
      <sheetName val="판관월별"/>
      <sheetName val="급여le"/>
      <sheetName val="급여대장보조부대사"/>
      <sheetName val="대장신고서대사"/>
      <sheetName val="영업외수익비용"/>
      <sheetName val="임대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주석1"/>
      <sheetName val="수정사항"/>
      <sheetName val="매출채권"/>
      <sheetName val="대손충당금"/>
      <sheetName val="외화평가"/>
      <sheetName val="매출채권처분손실"/>
      <sheetName val="투자자산"/>
      <sheetName val="지분법적용투자주식"/>
      <sheetName val="지분법주석"/>
      <sheetName val="Sheet2"/>
      <sheetName val="유형자산총괄표"/>
      <sheetName val="유형변동내용"/>
      <sheetName val="토지"/>
      <sheetName val="건물 "/>
      <sheetName val="건물상각"/>
      <sheetName val="기계장치"/>
      <sheetName val="기계장치상각"/>
      <sheetName val="차량운반구"/>
      <sheetName val="차량운반구상각"/>
      <sheetName val="기타의유형자산"/>
      <sheetName val="시설장치상각"/>
      <sheetName val="비품상각"/>
      <sheetName val="공구와기구상각"/>
      <sheetName val="감가배분"/>
      <sheetName val="유형처분"/>
      <sheetName val="구축물상각"/>
      <sheetName val="감가상각정리"/>
      <sheetName val="고정부채"/>
      <sheetName val="퇴충"/>
      <sheetName val="추계액"/>
      <sheetName val="지급검토"/>
      <sheetName val="매출"/>
      <sheetName val="매출액명세서"/>
      <sheetName val="부가가치세 대사"/>
      <sheetName val="cutoff"/>
      <sheetName val="품목별매출"/>
      <sheetName val="판매관리비"/>
      <sheetName val="판관월별"/>
      <sheetName val="급여le"/>
      <sheetName val="급여대장보조부대사"/>
      <sheetName val="대장신고서대사"/>
      <sheetName val="영업외수익비용"/>
      <sheetName val="임대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SHPL"/>
      <sheetName val="전체"/>
      <sheetName val="전용선"/>
      <sheetName val="부정기선"/>
      <sheetName val="대리점"/>
      <sheetName val="21선박별예산"/>
      <sheetName val="비교 (2)"/>
      <sheetName val="전체 (2)"/>
      <sheetName val="전용선 (2)"/>
      <sheetName val="부정기선 (2)"/>
      <sheetName val="대리점 (2)"/>
      <sheetName val="21선박별예산 (2)"/>
      <sheetName val="Sheet1"/>
      <sheetName val="Sheet2"/>
      <sheetName val="Sheet3"/>
      <sheetName val="모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조정명세서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SHPL"/>
      <sheetName val="전체"/>
      <sheetName val="전용선"/>
      <sheetName val="부정기선"/>
      <sheetName val="대리점"/>
      <sheetName val="21선박별예산"/>
      <sheetName val="비교 (2)"/>
      <sheetName val="전체 (2)"/>
      <sheetName val="전용선 (2)"/>
      <sheetName val="부정기선 (2)"/>
      <sheetName val="대리점 (2)"/>
      <sheetName val="21선박별예산 (2)"/>
      <sheetName val="Sheet1"/>
      <sheetName val="Sheet2"/>
      <sheetName val="Sheet3"/>
      <sheetName val="모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  <sheetName val="INMD1198"/>
    </sheet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특기사항"/>
      <sheetName val="대차대조표"/>
      <sheetName val="손익계산서"/>
      <sheetName val="이익잉여금처분계산서"/>
      <sheetName val="회사의 개요"/>
      <sheetName val="현금및현금등가물"/>
      <sheetName val="유형자산"/>
      <sheetName val="차입금"/>
      <sheetName val="퇴직급여충당금"/>
      <sheetName val="우발채무와 약정사항"/>
      <sheetName val="자본금"/>
      <sheetName val="이익잉여금"/>
      <sheetName val="주식매입선택권"/>
      <sheetName val="법인세비용1"/>
      <sheetName val="법인세비용2"/>
      <sheetName val="특수관계자와의 거래"/>
      <sheetName val="주당순이익"/>
      <sheetName val="외환환산손익"/>
      <sheetName val="자산부채 포괄 양수도"/>
      <sheetName val="부가가치세 계산에 필요한 계정"/>
      <sheetName val="Sheet3"/>
      <sheetName val="Sheet4"/>
      <sheetName val="Sheet5"/>
      <sheetName val="Sheet5(실지급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1"/>
      <sheetName val="별제권_정리담보권2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 refreshError="1"/>
      <sheetData sheetId="2"/>
      <sheetData sheetId="3" refreshError="1">
        <row r="24">
          <cell r="T24">
            <v>0</v>
          </cell>
        </row>
        <row r="25">
          <cell r="T25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T29">
            <v>0</v>
          </cell>
        </row>
        <row r="30">
          <cell r="T30">
            <v>0</v>
          </cell>
        </row>
        <row r="31">
          <cell r="T31">
            <v>0</v>
          </cell>
        </row>
        <row r="32">
          <cell r="T32">
            <v>0</v>
          </cell>
        </row>
        <row r="33">
          <cell r="T33">
            <v>0</v>
          </cell>
        </row>
        <row r="34">
          <cell r="T34">
            <v>0</v>
          </cell>
        </row>
        <row r="35">
          <cell r="T35">
            <v>0</v>
          </cell>
        </row>
        <row r="36">
          <cell r="T36">
            <v>0</v>
          </cell>
        </row>
        <row r="37">
          <cell r="T37">
            <v>0</v>
          </cell>
        </row>
        <row r="38">
          <cell r="T38">
            <v>0</v>
          </cell>
        </row>
        <row r="39">
          <cell r="T39">
            <v>0</v>
          </cell>
        </row>
        <row r="40">
          <cell r="T40">
            <v>0</v>
          </cell>
        </row>
        <row r="41">
          <cell r="T41">
            <v>0</v>
          </cell>
        </row>
        <row r="42">
          <cell r="T42">
            <v>0</v>
          </cell>
        </row>
        <row r="43">
          <cell r="T43">
            <v>0</v>
          </cell>
        </row>
        <row r="44">
          <cell r="O44">
            <v>0</v>
          </cell>
          <cell r="T44">
            <v>0</v>
          </cell>
        </row>
        <row r="46">
          <cell r="T46">
            <v>0</v>
          </cell>
        </row>
        <row r="47">
          <cell r="T47">
            <v>0</v>
          </cell>
        </row>
        <row r="48">
          <cell r="T48">
            <v>0</v>
          </cell>
        </row>
        <row r="49">
          <cell r="T49">
            <v>0</v>
          </cell>
        </row>
        <row r="50">
          <cell r="T50">
            <v>0</v>
          </cell>
        </row>
        <row r="51">
          <cell r="T51">
            <v>0</v>
          </cell>
        </row>
        <row r="52">
          <cell r="T52">
            <v>0</v>
          </cell>
        </row>
        <row r="53">
          <cell r="T53">
            <v>0</v>
          </cell>
        </row>
        <row r="54">
          <cell r="T54">
            <v>0</v>
          </cell>
        </row>
        <row r="55">
          <cell r="T55">
            <v>0</v>
          </cell>
        </row>
        <row r="56">
          <cell r="T56">
            <v>0</v>
          </cell>
        </row>
        <row r="57">
          <cell r="T57">
            <v>0</v>
          </cell>
        </row>
        <row r="58">
          <cell r="T58">
            <v>0</v>
          </cell>
        </row>
        <row r="59">
          <cell r="T59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T62">
            <v>0</v>
          </cell>
        </row>
        <row r="63">
          <cell r="T63">
            <v>0</v>
          </cell>
        </row>
        <row r="64">
          <cell r="T64">
            <v>0</v>
          </cell>
        </row>
        <row r="65">
          <cell r="T65">
            <v>0</v>
          </cell>
        </row>
        <row r="66">
          <cell r="T66">
            <v>0</v>
          </cell>
        </row>
        <row r="67">
          <cell r="T67">
            <v>0</v>
          </cell>
        </row>
        <row r="68">
          <cell r="T68">
            <v>0</v>
          </cell>
        </row>
        <row r="69">
          <cell r="T69">
            <v>627829000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627829000</v>
          </cell>
        </row>
        <row r="82">
          <cell r="T82">
            <v>0</v>
          </cell>
        </row>
        <row r="83">
          <cell r="T83">
            <v>0</v>
          </cell>
        </row>
        <row r="84">
          <cell r="T84">
            <v>0</v>
          </cell>
        </row>
        <row r="85">
          <cell r="T85">
            <v>0</v>
          </cell>
        </row>
        <row r="86">
          <cell r="T86">
            <v>0</v>
          </cell>
        </row>
        <row r="87">
          <cell r="T87">
            <v>0</v>
          </cell>
        </row>
        <row r="88">
          <cell r="T88">
            <v>0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627829000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627829000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627829000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T127">
            <v>0</v>
          </cell>
        </row>
        <row r="128">
          <cell r="T128">
            <v>0</v>
          </cell>
        </row>
        <row r="129">
          <cell r="T129">
            <v>642956930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T132">
            <v>0</v>
          </cell>
        </row>
        <row r="133">
          <cell r="T133">
            <v>0</v>
          </cell>
        </row>
        <row r="134">
          <cell r="T134">
            <v>0</v>
          </cell>
        </row>
        <row r="135">
          <cell r="T135">
            <v>0</v>
          </cell>
        </row>
        <row r="136">
          <cell r="T136">
            <v>0</v>
          </cell>
        </row>
        <row r="137">
          <cell r="T137">
            <v>0</v>
          </cell>
        </row>
        <row r="138">
          <cell r="T138">
            <v>0</v>
          </cell>
        </row>
        <row r="139">
          <cell r="T139">
            <v>0</v>
          </cell>
        </row>
        <row r="140">
          <cell r="T140">
            <v>0</v>
          </cell>
        </row>
        <row r="141">
          <cell r="T141">
            <v>0</v>
          </cell>
        </row>
        <row r="142">
          <cell r="T142">
            <v>0</v>
          </cell>
        </row>
        <row r="143">
          <cell r="T143">
            <v>0</v>
          </cell>
        </row>
        <row r="144">
          <cell r="T144">
            <v>0</v>
          </cell>
        </row>
        <row r="145">
          <cell r="T145">
            <v>0</v>
          </cell>
        </row>
        <row r="146">
          <cell r="T146">
            <v>0</v>
          </cell>
        </row>
        <row r="147">
          <cell r="T147">
            <v>0</v>
          </cell>
        </row>
        <row r="148">
          <cell r="T148">
            <v>0</v>
          </cell>
        </row>
        <row r="149">
          <cell r="T149">
            <v>0</v>
          </cell>
        </row>
        <row r="150">
          <cell r="T150">
            <v>0</v>
          </cell>
        </row>
        <row r="151">
          <cell r="T151">
            <v>0</v>
          </cell>
        </row>
        <row r="152">
          <cell r="T152">
            <v>0</v>
          </cell>
        </row>
        <row r="153">
          <cell r="T153">
            <v>0</v>
          </cell>
        </row>
        <row r="154">
          <cell r="T154">
            <v>0</v>
          </cell>
        </row>
        <row r="155">
          <cell r="T155">
            <v>0</v>
          </cell>
        </row>
        <row r="156">
          <cell r="T156">
            <v>0</v>
          </cell>
        </row>
        <row r="157">
          <cell r="T157">
            <v>0</v>
          </cell>
        </row>
        <row r="158">
          <cell r="T158">
            <v>0</v>
          </cell>
        </row>
        <row r="159">
          <cell r="T159">
            <v>0</v>
          </cell>
        </row>
        <row r="160">
          <cell r="T160">
            <v>0</v>
          </cell>
        </row>
        <row r="161">
          <cell r="T161">
            <v>0</v>
          </cell>
        </row>
        <row r="162">
          <cell r="T162">
            <v>0</v>
          </cell>
        </row>
        <row r="163">
          <cell r="T163">
            <v>0</v>
          </cell>
        </row>
        <row r="164">
          <cell r="T164">
            <v>0</v>
          </cell>
        </row>
        <row r="165">
          <cell r="T165">
            <v>0</v>
          </cell>
        </row>
        <row r="166">
          <cell r="T166">
            <v>0</v>
          </cell>
        </row>
        <row r="167">
          <cell r="T167">
            <v>0</v>
          </cell>
        </row>
        <row r="168">
          <cell r="T168">
            <v>0</v>
          </cell>
        </row>
        <row r="169">
          <cell r="T169">
            <v>0</v>
          </cell>
        </row>
        <row r="170">
          <cell r="T170">
            <v>0</v>
          </cell>
        </row>
        <row r="171">
          <cell r="T171">
            <v>0</v>
          </cell>
        </row>
        <row r="172">
          <cell r="T172">
            <v>0</v>
          </cell>
        </row>
        <row r="173">
          <cell r="T173">
            <v>0</v>
          </cell>
        </row>
        <row r="174">
          <cell r="T174">
            <v>0</v>
          </cell>
        </row>
        <row r="175">
          <cell r="T175">
            <v>0</v>
          </cell>
        </row>
        <row r="176">
          <cell r="T176">
            <v>0</v>
          </cell>
        </row>
        <row r="177">
          <cell r="T177">
            <v>0</v>
          </cell>
        </row>
        <row r="178">
          <cell r="T178">
            <v>0</v>
          </cell>
        </row>
        <row r="179">
          <cell r="T179">
            <v>0</v>
          </cell>
        </row>
        <row r="180">
          <cell r="T180">
            <v>0</v>
          </cell>
        </row>
        <row r="181">
          <cell r="T181">
            <v>0</v>
          </cell>
        </row>
        <row r="182">
          <cell r="T182">
            <v>0</v>
          </cell>
        </row>
        <row r="183">
          <cell r="T183">
            <v>0</v>
          </cell>
        </row>
        <row r="184">
          <cell r="T184">
            <v>0</v>
          </cell>
        </row>
        <row r="185">
          <cell r="T185">
            <v>0</v>
          </cell>
        </row>
        <row r="186">
          <cell r="T186">
            <v>0</v>
          </cell>
        </row>
        <row r="187">
          <cell r="T187">
            <v>0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191">
          <cell r="T191">
            <v>0</v>
          </cell>
        </row>
        <row r="192">
          <cell r="T192">
            <v>0</v>
          </cell>
        </row>
        <row r="193">
          <cell r="T193">
            <v>0</v>
          </cell>
        </row>
        <row r="194">
          <cell r="T194">
            <v>0</v>
          </cell>
        </row>
        <row r="195">
          <cell r="T195">
            <v>0</v>
          </cell>
        </row>
        <row r="196">
          <cell r="T196">
            <v>0</v>
          </cell>
        </row>
        <row r="197">
          <cell r="T197">
            <v>0</v>
          </cell>
        </row>
        <row r="198">
          <cell r="T198">
            <v>0</v>
          </cell>
        </row>
        <row r="199">
          <cell r="T199">
            <v>0</v>
          </cell>
        </row>
        <row r="200">
          <cell r="T200">
            <v>0</v>
          </cell>
        </row>
        <row r="201">
          <cell r="T201">
            <v>0</v>
          </cell>
        </row>
        <row r="202">
          <cell r="T202">
            <v>0</v>
          </cell>
        </row>
        <row r="203">
          <cell r="T203">
            <v>0</v>
          </cell>
        </row>
        <row r="204">
          <cell r="T204">
            <v>0</v>
          </cell>
        </row>
        <row r="205">
          <cell r="T205">
            <v>0</v>
          </cell>
        </row>
        <row r="206">
          <cell r="T206">
            <v>0</v>
          </cell>
        </row>
        <row r="207">
          <cell r="T207">
            <v>0</v>
          </cell>
        </row>
        <row r="208">
          <cell r="T208">
            <v>0</v>
          </cell>
        </row>
        <row r="209">
          <cell r="O209">
            <v>1</v>
          </cell>
          <cell r="T209">
            <v>0</v>
          </cell>
        </row>
        <row r="210">
          <cell r="T210">
            <v>0</v>
          </cell>
        </row>
        <row r="211">
          <cell r="T211">
            <v>0</v>
          </cell>
        </row>
        <row r="212">
          <cell r="T212">
            <v>0</v>
          </cell>
        </row>
        <row r="213">
          <cell r="T213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1"/>
      <sheetName val="별제권_정리담보권2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 refreshError="1"/>
      <sheetData sheetId="2"/>
      <sheetData sheetId="3" refreshError="1">
        <row r="24">
          <cell r="T24">
            <v>0</v>
          </cell>
        </row>
        <row r="25">
          <cell r="T25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T29">
            <v>0</v>
          </cell>
        </row>
        <row r="30">
          <cell r="T30">
            <v>0</v>
          </cell>
        </row>
        <row r="31">
          <cell r="T31">
            <v>0</v>
          </cell>
        </row>
        <row r="32">
          <cell r="T32">
            <v>0</v>
          </cell>
        </row>
        <row r="33">
          <cell r="T33">
            <v>0</v>
          </cell>
        </row>
        <row r="34">
          <cell r="T34">
            <v>0</v>
          </cell>
        </row>
        <row r="35">
          <cell r="T35">
            <v>0</v>
          </cell>
        </row>
        <row r="36">
          <cell r="T36">
            <v>0</v>
          </cell>
        </row>
        <row r="37">
          <cell r="T37">
            <v>0</v>
          </cell>
        </row>
        <row r="38">
          <cell r="T38">
            <v>0</v>
          </cell>
        </row>
        <row r="39">
          <cell r="T39">
            <v>0</v>
          </cell>
        </row>
        <row r="40">
          <cell r="T40">
            <v>0</v>
          </cell>
        </row>
        <row r="41">
          <cell r="T41">
            <v>0</v>
          </cell>
        </row>
        <row r="42">
          <cell r="T42">
            <v>0</v>
          </cell>
        </row>
        <row r="43">
          <cell r="T43">
            <v>0</v>
          </cell>
        </row>
        <row r="44">
          <cell r="O44">
            <v>0</v>
          </cell>
          <cell r="T44">
            <v>0</v>
          </cell>
        </row>
        <row r="46">
          <cell r="T46">
            <v>0</v>
          </cell>
        </row>
        <row r="47">
          <cell r="T47">
            <v>0</v>
          </cell>
        </row>
        <row r="48">
          <cell r="T48">
            <v>0</v>
          </cell>
        </row>
        <row r="49">
          <cell r="T49">
            <v>0</v>
          </cell>
        </row>
        <row r="50">
          <cell r="T50">
            <v>0</v>
          </cell>
        </row>
        <row r="51">
          <cell r="T51">
            <v>0</v>
          </cell>
        </row>
        <row r="52">
          <cell r="T52">
            <v>0</v>
          </cell>
        </row>
        <row r="53">
          <cell r="T53">
            <v>0</v>
          </cell>
        </row>
        <row r="54">
          <cell r="T54">
            <v>0</v>
          </cell>
        </row>
        <row r="55">
          <cell r="T55">
            <v>0</v>
          </cell>
        </row>
        <row r="56">
          <cell r="T56">
            <v>0</v>
          </cell>
        </row>
        <row r="57">
          <cell r="T57">
            <v>0</v>
          </cell>
        </row>
        <row r="58">
          <cell r="T58">
            <v>0</v>
          </cell>
        </row>
        <row r="59">
          <cell r="T59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T62">
            <v>0</v>
          </cell>
        </row>
        <row r="63">
          <cell r="T63">
            <v>0</v>
          </cell>
        </row>
        <row r="64">
          <cell r="T64">
            <v>0</v>
          </cell>
        </row>
        <row r="65">
          <cell r="T65">
            <v>0</v>
          </cell>
        </row>
        <row r="66">
          <cell r="T66">
            <v>0</v>
          </cell>
        </row>
        <row r="67">
          <cell r="T67">
            <v>0</v>
          </cell>
        </row>
        <row r="68">
          <cell r="T68">
            <v>0</v>
          </cell>
        </row>
        <row r="69">
          <cell r="T69">
            <v>627829000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627829000</v>
          </cell>
        </row>
        <row r="82">
          <cell r="T82">
            <v>0</v>
          </cell>
        </row>
        <row r="83">
          <cell r="T83">
            <v>0</v>
          </cell>
        </row>
        <row r="84">
          <cell r="T84">
            <v>0</v>
          </cell>
        </row>
        <row r="85">
          <cell r="T85">
            <v>0</v>
          </cell>
        </row>
        <row r="86">
          <cell r="T86">
            <v>0</v>
          </cell>
        </row>
        <row r="87">
          <cell r="T87">
            <v>0</v>
          </cell>
        </row>
        <row r="88">
          <cell r="T88">
            <v>0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627829000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627829000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627829000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T127">
            <v>0</v>
          </cell>
        </row>
        <row r="128">
          <cell r="T128">
            <v>0</v>
          </cell>
        </row>
        <row r="129">
          <cell r="T129">
            <v>642956930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T132">
            <v>0</v>
          </cell>
        </row>
        <row r="133">
          <cell r="T133">
            <v>0</v>
          </cell>
        </row>
        <row r="134">
          <cell r="T134">
            <v>0</v>
          </cell>
        </row>
        <row r="135">
          <cell r="T135">
            <v>0</v>
          </cell>
        </row>
        <row r="136">
          <cell r="T136">
            <v>0</v>
          </cell>
        </row>
        <row r="137">
          <cell r="T137">
            <v>0</v>
          </cell>
        </row>
        <row r="138">
          <cell r="T138">
            <v>0</v>
          </cell>
        </row>
        <row r="139">
          <cell r="T139">
            <v>0</v>
          </cell>
        </row>
        <row r="140">
          <cell r="T140">
            <v>0</v>
          </cell>
        </row>
        <row r="141">
          <cell r="T141">
            <v>0</v>
          </cell>
        </row>
        <row r="142">
          <cell r="T142">
            <v>0</v>
          </cell>
        </row>
        <row r="143">
          <cell r="T143">
            <v>0</v>
          </cell>
        </row>
        <row r="144">
          <cell r="T144">
            <v>0</v>
          </cell>
        </row>
        <row r="145">
          <cell r="T145">
            <v>0</v>
          </cell>
        </row>
        <row r="146">
          <cell r="T146">
            <v>0</v>
          </cell>
        </row>
        <row r="147">
          <cell r="T147">
            <v>0</v>
          </cell>
        </row>
        <row r="148">
          <cell r="T148">
            <v>0</v>
          </cell>
        </row>
        <row r="149">
          <cell r="T149">
            <v>0</v>
          </cell>
        </row>
        <row r="150">
          <cell r="T150">
            <v>0</v>
          </cell>
        </row>
        <row r="151">
          <cell r="T151">
            <v>0</v>
          </cell>
        </row>
        <row r="152">
          <cell r="T152">
            <v>0</v>
          </cell>
        </row>
        <row r="153">
          <cell r="T153">
            <v>0</v>
          </cell>
        </row>
        <row r="154">
          <cell r="T154">
            <v>0</v>
          </cell>
        </row>
        <row r="155">
          <cell r="T155">
            <v>0</v>
          </cell>
        </row>
        <row r="156">
          <cell r="T156">
            <v>0</v>
          </cell>
        </row>
        <row r="157">
          <cell r="T157">
            <v>0</v>
          </cell>
        </row>
        <row r="158">
          <cell r="T158">
            <v>0</v>
          </cell>
        </row>
        <row r="159">
          <cell r="T159">
            <v>0</v>
          </cell>
        </row>
        <row r="160">
          <cell r="T160">
            <v>0</v>
          </cell>
        </row>
        <row r="161">
          <cell r="T161">
            <v>0</v>
          </cell>
        </row>
        <row r="162">
          <cell r="T162">
            <v>0</v>
          </cell>
        </row>
        <row r="163">
          <cell r="T163">
            <v>0</v>
          </cell>
        </row>
        <row r="164">
          <cell r="T164">
            <v>0</v>
          </cell>
        </row>
        <row r="165">
          <cell r="T165">
            <v>0</v>
          </cell>
        </row>
        <row r="166">
          <cell r="T166">
            <v>0</v>
          </cell>
        </row>
        <row r="167">
          <cell r="T167">
            <v>0</v>
          </cell>
        </row>
        <row r="168">
          <cell r="T168">
            <v>0</v>
          </cell>
        </row>
        <row r="169">
          <cell r="T169">
            <v>0</v>
          </cell>
        </row>
        <row r="170">
          <cell r="T170">
            <v>0</v>
          </cell>
        </row>
        <row r="171">
          <cell r="T171">
            <v>0</v>
          </cell>
        </row>
        <row r="172">
          <cell r="T172">
            <v>0</v>
          </cell>
        </row>
        <row r="173">
          <cell r="T173">
            <v>0</v>
          </cell>
        </row>
        <row r="174">
          <cell r="T174">
            <v>0</v>
          </cell>
        </row>
        <row r="175">
          <cell r="T175">
            <v>0</v>
          </cell>
        </row>
        <row r="176">
          <cell r="T176">
            <v>0</v>
          </cell>
        </row>
        <row r="177">
          <cell r="T177">
            <v>0</v>
          </cell>
        </row>
        <row r="178">
          <cell r="T178">
            <v>0</v>
          </cell>
        </row>
        <row r="179">
          <cell r="T179">
            <v>0</v>
          </cell>
        </row>
        <row r="180">
          <cell r="T180">
            <v>0</v>
          </cell>
        </row>
        <row r="181">
          <cell r="T181">
            <v>0</v>
          </cell>
        </row>
        <row r="182">
          <cell r="T182">
            <v>0</v>
          </cell>
        </row>
        <row r="183">
          <cell r="T183">
            <v>0</v>
          </cell>
        </row>
        <row r="184">
          <cell r="T184">
            <v>0</v>
          </cell>
        </row>
        <row r="185">
          <cell r="T185">
            <v>0</v>
          </cell>
        </row>
        <row r="186">
          <cell r="T186">
            <v>0</v>
          </cell>
        </row>
        <row r="187">
          <cell r="T187">
            <v>0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191">
          <cell r="T191">
            <v>0</v>
          </cell>
        </row>
        <row r="192">
          <cell r="T192">
            <v>0</v>
          </cell>
        </row>
        <row r="193">
          <cell r="T193">
            <v>0</v>
          </cell>
        </row>
        <row r="194">
          <cell r="T194">
            <v>0</v>
          </cell>
        </row>
        <row r="195">
          <cell r="T195">
            <v>0</v>
          </cell>
        </row>
        <row r="196">
          <cell r="T196">
            <v>0</v>
          </cell>
        </row>
        <row r="197">
          <cell r="T197">
            <v>0</v>
          </cell>
        </row>
        <row r="198">
          <cell r="T198">
            <v>0</v>
          </cell>
        </row>
        <row r="199">
          <cell r="T199">
            <v>0</v>
          </cell>
        </row>
        <row r="200">
          <cell r="T200">
            <v>0</v>
          </cell>
        </row>
        <row r="201">
          <cell r="T201">
            <v>0</v>
          </cell>
        </row>
        <row r="202">
          <cell r="T202">
            <v>0</v>
          </cell>
        </row>
        <row r="203">
          <cell r="T203">
            <v>0</v>
          </cell>
        </row>
        <row r="204">
          <cell r="T204">
            <v>0</v>
          </cell>
        </row>
        <row r="205">
          <cell r="T205">
            <v>0</v>
          </cell>
        </row>
        <row r="206">
          <cell r="T206">
            <v>0</v>
          </cell>
        </row>
        <row r="207">
          <cell r="T207">
            <v>0</v>
          </cell>
        </row>
        <row r="208">
          <cell r="T208">
            <v>0</v>
          </cell>
        </row>
        <row r="209">
          <cell r="O209">
            <v>1</v>
          </cell>
          <cell r="T209">
            <v>0</v>
          </cell>
        </row>
        <row r="210">
          <cell r="T210">
            <v>0</v>
          </cell>
        </row>
        <row r="211">
          <cell r="T211">
            <v>0</v>
          </cell>
        </row>
        <row r="212">
          <cell r="T212">
            <v>0</v>
          </cell>
        </row>
        <row r="213">
          <cell r="T213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이자비용 predictive test"/>
      <sheetName val="수정시산표"/>
    </sheetNames>
    <sheetDataSet>
      <sheetData sheetId="0"/>
      <sheetData sheetId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이자비용 predictive test"/>
    </sheetNames>
    <sheetDataSet>
      <sheetData sheetId="0"/>
      <sheetData sheetId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emo&amp;중요성금액"/>
      <sheetName val="Financial Statement Review"/>
      <sheetName val="PAJE(CAJE)"/>
      <sheetName val="PRJE(CRJE)"/>
      <sheetName val="TB"/>
      <sheetName val="ratio"/>
      <sheetName val="인쇄용재무제표"/>
      <sheetName val="인쇄용재무비율"/>
      <sheetName val="XREF"/>
      <sheetName val="Tickmarks"/>
      <sheetName val="5611"/>
      <sheetName val="F3"/>
      <sheetName val="KCN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Memo&amp;중요성금액"/>
      <sheetName val="Financial Statement Review"/>
      <sheetName val="PAJE(CAJE)"/>
      <sheetName val="PRJE(CRJE)"/>
      <sheetName val="TB"/>
      <sheetName val="ratio"/>
      <sheetName val="인쇄용재무제표"/>
      <sheetName val="인쇄용재무비율"/>
      <sheetName val="XREF"/>
      <sheetName val="Tickmarks"/>
      <sheetName val="5611"/>
      <sheetName val="F3"/>
      <sheetName val="KCN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조정명세서"/>
    </sheetNames>
    <sheetDataSet>
      <sheetData sheetId="0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LS "/>
      <sheetName val="감가상각LS"/>
      <sheetName val="주석사항"/>
      <sheetName val="건설중인자산대체 "/>
      <sheetName val="건물 "/>
      <sheetName val="구축물"/>
      <sheetName val="유선방송설비"/>
      <sheetName val="차량운반구 "/>
      <sheetName val="컨버터 "/>
      <sheetName val="전송선로설비"/>
      <sheetName val="집기비품"/>
      <sheetName val="공구기구 "/>
      <sheetName val="XREF"/>
      <sheetName val="Tickmarks"/>
      <sheetName val="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LS "/>
      <sheetName val="감가상각LS"/>
      <sheetName val="주석사항"/>
      <sheetName val="건설중인자산대체 "/>
      <sheetName val="건물 "/>
      <sheetName val="구축물"/>
      <sheetName val="유선방송설비"/>
      <sheetName val="차량운반구 "/>
      <sheetName val="컨버터 "/>
      <sheetName val="전송선로설비"/>
      <sheetName val="집기비품"/>
      <sheetName val="공구기구 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대차 및 손익(A.R)"/>
      <sheetName val="PAJE,PRJE"/>
      <sheetName val="WTB"/>
      <sheetName val="인쇄용BSPLRE"/>
      <sheetName val="인쇄용CF"/>
      <sheetName val="7기현금정산"/>
      <sheetName val="7기현금정산보조"/>
      <sheetName val="8기현금정산"/>
      <sheetName val="8기현금정산보조"/>
      <sheetName val="전기인쇄용재무제표"/>
      <sheetName val="재무비율(Analytical)"/>
      <sheetName val="인쇄용재무비율"/>
      <sheetName val="주석사항"/>
      <sheetName val="XREF"/>
      <sheetName val="Tickmarks"/>
      <sheetName val="감가상각LS"/>
      <sheetName val="LS 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대차 및 손익(A.R)"/>
      <sheetName val="PAJE,PRJE"/>
      <sheetName val="WTB"/>
      <sheetName val="인쇄용BSPLRE"/>
      <sheetName val="인쇄용CF"/>
      <sheetName val="7기현금정산"/>
      <sheetName val="7기현금정산보조"/>
      <sheetName val="8기현금정산"/>
      <sheetName val="8기현금정산보조"/>
      <sheetName val="전기인쇄용재무제표"/>
      <sheetName val="재무비율(Analytical)"/>
      <sheetName val="인쇄용재무비율"/>
      <sheetName val="주석사항"/>
      <sheetName val="XREF"/>
      <sheetName val="Tickmark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LS"/>
      <sheetName val="건설중인자산대체"/>
      <sheetName val="감가상각LS"/>
      <sheetName val="건물"/>
      <sheetName val="구축물"/>
      <sheetName val="유선방송설비"/>
      <sheetName val="차량운반구"/>
      <sheetName val="컨버터"/>
      <sheetName val="전송선로설비"/>
      <sheetName val="집기비품"/>
      <sheetName val="공구기구"/>
      <sheetName val="XREF"/>
      <sheetName val="Tickmarks"/>
      <sheetName val="LS "/>
      <sheetName val="주석사항"/>
      <sheetName val="건설중인자산대체 "/>
      <sheetName val="건물 "/>
      <sheetName val="차량운반구 "/>
      <sheetName val="컨버터 "/>
      <sheetName val="공구기구 "/>
      <sheetName val="감가상각명세서"/>
      <sheetName val="Sheet2"/>
      <sheetName val="유형자산리드"/>
      <sheetName val="감가상각비overall test"/>
      <sheetName val="건물감가상각검토"/>
      <sheetName val="구축물감가상각검토"/>
      <sheetName val="기계장치감가상각검토"/>
      <sheetName val="차량감가상각검토"/>
      <sheetName val="기타유형상각검토"/>
      <sheetName val="매각자산"/>
      <sheetName val="회사명및BS일"/>
      <sheetName val="유형자산lead"/>
      <sheetName val="주석사항요약"/>
      <sheetName val="유형자산명세E"/>
      <sheetName val="토지명세서E"/>
      <sheetName val="감가상각비명세E"/>
      <sheetName val="유형자산처분손익명세"/>
      <sheetName val="유형자산취득처분TOT"/>
      <sheetName val="재평가관련 자본항목의 검토"/>
      <sheetName val="감가상각OT"/>
      <sheetName val="유형자산처분손익검토"/>
      <sheetName val="기계장치"/>
      <sheetName val="공구와기구"/>
      <sheetName val="비품"/>
      <sheetName val="선로"/>
      <sheetName val="케이블모뎀"/>
      <sheetName val="유형자산 LEAD"/>
      <sheetName val="보험가입자산(총괄)"/>
      <sheetName val="취득 TEST"/>
      <sheetName val="처분 TEST"/>
      <sheetName val="건물,구축물"/>
      <sheetName val="Sheet1"/>
      <sheetName val="Lead"/>
      <sheetName val="명세"/>
      <sheetName val="취득TEST"/>
      <sheetName val="처분TEST"/>
      <sheetName val="감가상각비PT"/>
      <sheetName val="자산취득,처분내역"/>
      <sheetName val="감가상각"/>
      <sheetName val="고정자산 (2)"/>
      <sheetName val="개발비"/>
      <sheetName val="PAJE,PRJE"/>
      <sheetName val="WTB"/>
      <sheetName val="유형,무형자산리드"/>
      <sheetName val="취득,처분내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LS"/>
      <sheetName val="건설중인자산대체"/>
      <sheetName val="감가상각LS"/>
      <sheetName val="건물"/>
      <sheetName val="구축물"/>
      <sheetName val="유선방송설비"/>
      <sheetName val="차량운반구"/>
      <sheetName val="컨버터"/>
      <sheetName val="전송선로설비"/>
      <sheetName val="집기비품"/>
      <sheetName val="공구기구"/>
      <sheetName val="XREF"/>
      <sheetName val="Tickmarks"/>
      <sheetName val="LS "/>
      <sheetName val="주석사항"/>
      <sheetName val="건설중인자산대체 "/>
      <sheetName val="건물 "/>
      <sheetName val="차량운반구 "/>
      <sheetName val="컨버터 "/>
      <sheetName val="공구기구 "/>
      <sheetName val="감가상각명세서"/>
      <sheetName val="Sheet2"/>
      <sheetName val="유형자산리드"/>
      <sheetName val="감가상각비overall test"/>
      <sheetName val="건물감가상각검토"/>
      <sheetName val="구축물감가상각검토"/>
      <sheetName val="기계장치감가상각검토"/>
      <sheetName val="차량감가상각검토"/>
      <sheetName val="기타유형상각검토"/>
      <sheetName val="매각자산"/>
      <sheetName val="회사명및BS일"/>
      <sheetName val="유형자산lead"/>
      <sheetName val="주석사항요약"/>
      <sheetName val="유형자산명세E"/>
      <sheetName val="토지명세서E"/>
      <sheetName val="감가상각비명세E"/>
      <sheetName val="유형자산처분손익명세"/>
      <sheetName val="유형자산취득처분TOT"/>
      <sheetName val="재평가관련 자본항목의 검토"/>
      <sheetName val="감가상각OT"/>
      <sheetName val="유형자산처분손익검토"/>
      <sheetName val="기계장치"/>
      <sheetName val="공구와기구"/>
      <sheetName val="비품"/>
      <sheetName val="선로"/>
      <sheetName val="케이블모뎀"/>
      <sheetName val="유형자산 LEAD"/>
      <sheetName val="보험가입자산(총괄)"/>
      <sheetName val="취득 TEST"/>
      <sheetName val="처분 TEST"/>
      <sheetName val="건물,구축물"/>
      <sheetName val="Sheet1"/>
      <sheetName val="Lead"/>
      <sheetName val="명세"/>
      <sheetName val="취득TEST"/>
      <sheetName val="처분TEST"/>
      <sheetName val="감가상각비PT"/>
      <sheetName val="자산취득,처분내역"/>
      <sheetName val="감가상각"/>
      <sheetName val="고정자산 (2)"/>
      <sheetName val="개발비"/>
      <sheetName val="PAJE,PRJE"/>
      <sheetName val="WTB"/>
      <sheetName val="유형,무형자산리드"/>
      <sheetName val="취득,처분내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LS (2)"/>
      <sheetName val="감가상각LS (2)"/>
      <sheetName val="건설중인자산대체 (2)"/>
      <sheetName val="건물 (2)"/>
      <sheetName val="구축물 (2)"/>
      <sheetName val="유선방송설비 (2)"/>
      <sheetName val="차량운반구 (2)"/>
      <sheetName val="컨버터 (2)"/>
      <sheetName val="전송선로설비 (2)"/>
      <sheetName val="집기비품 (2)"/>
      <sheetName val="공구기구 (2)"/>
      <sheetName val="LS"/>
      <sheetName val="감가상각LS"/>
      <sheetName val="주석사항"/>
      <sheetName val="건설중인자산대체"/>
      <sheetName val="건물"/>
      <sheetName val="구축물"/>
      <sheetName val="유선방송설비"/>
      <sheetName val="차량운반구"/>
      <sheetName val="컨버터"/>
      <sheetName val="전송선로설비"/>
      <sheetName val="집기비품"/>
      <sheetName val="공구기구"/>
      <sheetName val="Tickmarks"/>
      <sheetName val="XREF"/>
    </sheetNames>
    <sheetDataSet>
      <sheetData sheetId="0">
        <row r="10">
          <cell r="C10">
            <v>10349340</v>
          </cell>
          <cell r="D10">
            <v>0</v>
          </cell>
        </row>
        <row r="12">
          <cell r="C12">
            <v>2346023612</v>
          </cell>
          <cell r="D12">
            <v>0</v>
          </cell>
        </row>
        <row r="13">
          <cell r="C13">
            <v>213671446</v>
          </cell>
          <cell r="D13">
            <v>0</v>
          </cell>
        </row>
        <row r="14">
          <cell r="C14">
            <v>11613150167</v>
          </cell>
          <cell r="D14">
            <v>0</v>
          </cell>
        </row>
        <row r="16">
          <cell r="C16">
            <v>172496889</v>
          </cell>
          <cell r="D16">
            <v>0</v>
          </cell>
        </row>
        <row r="17">
          <cell r="D17">
            <v>0</v>
          </cell>
        </row>
        <row r="24">
          <cell r="C24">
            <v>258733</v>
          </cell>
          <cell r="D24">
            <v>0</v>
          </cell>
        </row>
        <row r="26">
          <cell r="C26">
            <v>1032722480</v>
          </cell>
          <cell r="D26">
            <v>0</v>
          </cell>
        </row>
        <row r="27">
          <cell r="C27">
            <v>74137880</v>
          </cell>
          <cell r="D27">
            <v>0</v>
          </cell>
        </row>
        <row r="28">
          <cell r="C28">
            <v>436460885</v>
          </cell>
          <cell r="D28">
            <v>0</v>
          </cell>
        </row>
        <row r="30">
          <cell r="C30">
            <v>64698881</v>
          </cell>
          <cell r="D30">
            <v>0</v>
          </cell>
        </row>
        <row r="31">
          <cell r="C31">
            <v>1465148</v>
          </cell>
          <cell r="D31">
            <v>0</v>
          </cell>
        </row>
      </sheetData>
      <sheetData sheetId="1"/>
      <sheetData sheetId="2"/>
      <sheetData sheetId="3">
        <row r="5">
          <cell r="D5">
            <v>0</v>
          </cell>
        </row>
        <row r="7">
          <cell r="G7">
            <v>10090607</v>
          </cell>
          <cell r="I7">
            <v>0</v>
          </cell>
          <cell r="K7">
            <v>0</v>
          </cell>
          <cell r="O7">
            <v>317802</v>
          </cell>
          <cell r="P7">
            <v>0</v>
          </cell>
          <cell r="Q7">
            <v>576535</v>
          </cell>
          <cell r="R7">
            <v>0</v>
          </cell>
          <cell r="V7">
            <v>1768012.25</v>
          </cell>
          <cell r="W7">
            <v>0</v>
          </cell>
          <cell r="X7">
            <v>303034.38750000001</v>
          </cell>
          <cell r="Y7">
            <v>0</v>
          </cell>
          <cell r="Z7">
            <v>258733.5</v>
          </cell>
          <cell r="AA7">
            <v>0</v>
          </cell>
        </row>
      </sheetData>
      <sheetData sheetId="4">
        <row r="12">
          <cell r="L12">
            <v>3809133</v>
          </cell>
          <cell r="M12">
            <v>0</v>
          </cell>
          <cell r="N12">
            <v>3809133</v>
          </cell>
          <cell r="O12">
            <v>0</v>
          </cell>
          <cell r="R12">
            <v>4379133.333333333</v>
          </cell>
          <cell r="S12">
            <v>0</v>
          </cell>
        </row>
      </sheetData>
      <sheetData sheetId="5">
        <row r="316">
          <cell r="D316">
            <v>0</v>
          </cell>
          <cell r="H316">
            <v>1032722480</v>
          </cell>
          <cell r="I316">
            <v>0</v>
          </cell>
          <cell r="U316">
            <v>1099102129.9333332</v>
          </cell>
          <cell r="V316">
            <v>0</v>
          </cell>
          <cell r="Z316">
            <v>0</v>
          </cell>
        </row>
        <row r="341">
          <cell r="N341">
            <v>385451060</v>
          </cell>
          <cell r="O341">
            <v>0</v>
          </cell>
          <cell r="P341">
            <v>1418173540</v>
          </cell>
          <cell r="Q341">
            <v>0</v>
          </cell>
          <cell r="X341">
            <v>0</v>
          </cell>
        </row>
      </sheetData>
      <sheetData sheetId="6">
        <row r="55">
          <cell r="D55">
            <v>0</v>
          </cell>
          <cell r="H55">
            <v>74137880</v>
          </cell>
          <cell r="I55">
            <v>0</v>
          </cell>
          <cell r="N55">
            <v>27906713</v>
          </cell>
          <cell r="O55">
            <v>0</v>
          </cell>
          <cell r="P55">
            <v>102044593</v>
          </cell>
          <cell r="Q55">
            <v>0</v>
          </cell>
          <cell r="U55">
            <v>62704895.616666645</v>
          </cell>
          <cell r="V55">
            <v>0</v>
          </cell>
          <cell r="W55">
            <v>36011637.200000003</v>
          </cell>
          <cell r="X55">
            <v>0</v>
          </cell>
          <cell r="Y55">
            <v>3197386.7166666663</v>
          </cell>
          <cell r="Z55">
            <v>0</v>
          </cell>
        </row>
      </sheetData>
      <sheetData sheetId="7">
        <row r="8">
          <cell r="L8">
            <v>5375333</v>
          </cell>
          <cell r="M8">
            <v>0</v>
          </cell>
          <cell r="N8">
            <v>5375333</v>
          </cell>
          <cell r="O8">
            <v>0</v>
          </cell>
          <cell r="R8">
            <v>5375333.333333333</v>
          </cell>
          <cell r="S8">
            <v>0</v>
          </cell>
        </row>
      </sheetData>
      <sheetData sheetId="8">
        <row r="21">
          <cell r="D21">
            <v>0</v>
          </cell>
          <cell r="H21">
            <v>436460885</v>
          </cell>
          <cell r="I21">
            <v>0</v>
          </cell>
          <cell r="U21">
            <v>193552502.7833333</v>
          </cell>
          <cell r="V21">
            <v>0</v>
          </cell>
          <cell r="Y21">
            <v>193552502.7833333</v>
          </cell>
          <cell r="Z21">
            <v>0</v>
          </cell>
        </row>
        <row r="43">
          <cell r="N43">
            <v>380274410.2833333</v>
          </cell>
        </row>
        <row r="44">
          <cell r="N44">
            <v>2615612267</v>
          </cell>
          <cell r="O44">
            <v>0</v>
          </cell>
          <cell r="P44">
            <v>3052073152</v>
          </cell>
          <cell r="Q44">
            <v>0</v>
          </cell>
          <cell r="W44">
            <v>2702904443.6833334</v>
          </cell>
          <cell r="X44">
            <v>0</v>
          </cell>
        </row>
      </sheetData>
      <sheetData sheetId="9">
        <row r="94">
          <cell r="D94">
            <v>0</v>
          </cell>
          <cell r="H94">
            <v>64698881</v>
          </cell>
          <cell r="I94">
            <v>0</v>
          </cell>
          <cell r="U94">
            <v>51218078.466666684</v>
          </cell>
          <cell r="V94">
            <v>0</v>
          </cell>
          <cell r="Y94">
            <v>4721143.916666666</v>
          </cell>
          <cell r="Z94">
            <v>0</v>
          </cell>
        </row>
        <row r="143">
          <cell r="N143">
            <v>37690131</v>
          </cell>
          <cell r="O143">
            <v>0</v>
          </cell>
          <cell r="P143">
            <v>102389012</v>
          </cell>
          <cell r="Q143">
            <v>0</v>
          </cell>
          <cell r="W143">
            <v>43933706.899999999</v>
          </cell>
          <cell r="X143">
            <v>0</v>
          </cell>
        </row>
      </sheetData>
      <sheetData sheetId="10">
        <row r="7">
          <cell r="C7">
            <v>38984000</v>
          </cell>
          <cell r="D7">
            <v>0</v>
          </cell>
          <cell r="H7">
            <v>1465148</v>
          </cell>
          <cell r="I7">
            <v>0</v>
          </cell>
          <cell r="N7">
            <v>7503770</v>
          </cell>
          <cell r="O7">
            <v>0</v>
          </cell>
          <cell r="P7">
            <v>8968918</v>
          </cell>
          <cell r="Q7">
            <v>0</v>
          </cell>
          <cell r="S7">
            <v>649733.33333333326</v>
          </cell>
          <cell r="T7">
            <v>0</v>
          </cell>
          <cell r="U7">
            <v>7796800</v>
          </cell>
          <cell r="V7">
            <v>0</v>
          </cell>
          <cell r="W7">
            <v>649733.33333333326</v>
          </cell>
          <cell r="X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LS (2)"/>
      <sheetName val="감가상각LS (2)"/>
      <sheetName val="건설중인자산대체 (2)"/>
      <sheetName val="건물 (2)"/>
      <sheetName val="구축물 (2)"/>
      <sheetName val="유선방송설비 (2)"/>
      <sheetName val="차량운반구 (2)"/>
      <sheetName val="컨버터 (2)"/>
      <sheetName val="전송선로설비 (2)"/>
      <sheetName val="집기비품 (2)"/>
      <sheetName val="공구기구 (2)"/>
      <sheetName val="LS"/>
      <sheetName val="감가상각LS"/>
      <sheetName val="주석사항"/>
      <sheetName val="건설중인자산대체"/>
      <sheetName val="건물"/>
      <sheetName val="구축물"/>
      <sheetName val="유선방송설비"/>
      <sheetName val="차량운반구"/>
      <sheetName val="컨버터"/>
      <sheetName val="전송선로설비"/>
      <sheetName val="집기비품"/>
      <sheetName val="공구기구"/>
      <sheetName val="Tickmarks"/>
    </sheetNames>
    <sheetDataSet>
      <sheetData sheetId="0">
        <row r="10">
          <cell r="C10">
            <v>10349340</v>
          </cell>
          <cell r="D10">
            <v>0</v>
          </cell>
        </row>
        <row r="12">
          <cell r="C12">
            <v>2346023612</v>
          </cell>
          <cell r="D12">
            <v>0</v>
          </cell>
        </row>
        <row r="13">
          <cell r="C13">
            <v>213671446</v>
          </cell>
          <cell r="D13">
            <v>0</v>
          </cell>
        </row>
        <row r="14">
          <cell r="C14">
            <v>11613150167</v>
          </cell>
          <cell r="D14">
            <v>0</v>
          </cell>
        </row>
        <row r="16">
          <cell r="C16">
            <v>172496889</v>
          </cell>
          <cell r="D16">
            <v>0</v>
          </cell>
        </row>
        <row r="17">
          <cell r="D17">
            <v>0</v>
          </cell>
        </row>
        <row r="24">
          <cell r="C24">
            <v>258733</v>
          </cell>
          <cell r="D24">
            <v>0</v>
          </cell>
        </row>
        <row r="26">
          <cell r="C26">
            <v>1032722480</v>
          </cell>
          <cell r="D26">
            <v>0</v>
          </cell>
        </row>
        <row r="27">
          <cell r="C27">
            <v>74137880</v>
          </cell>
          <cell r="D27">
            <v>0</v>
          </cell>
        </row>
        <row r="28">
          <cell r="C28">
            <v>436460885</v>
          </cell>
          <cell r="D28">
            <v>0</v>
          </cell>
        </row>
        <row r="30">
          <cell r="C30">
            <v>64698881</v>
          </cell>
          <cell r="D30">
            <v>0</v>
          </cell>
        </row>
        <row r="31">
          <cell r="C31">
            <v>1465148</v>
          </cell>
          <cell r="D31">
            <v>0</v>
          </cell>
        </row>
      </sheetData>
      <sheetData sheetId="1"/>
      <sheetData sheetId="2"/>
      <sheetData sheetId="3">
        <row r="5">
          <cell r="D5">
            <v>0</v>
          </cell>
        </row>
        <row r="7">
          <cell r="G7">
            <v>10090607</v>
          </cell>
          <cell r="I7">
            <v>0</v>
          </cell>
          <cell r="K7">
            <v>0</v>
          </cell>
          <cell r="O7">
            <v>317802</v>
          </cell>
          <cell r="P7">
            <v>0</v>
          </cell>
          <cell r="Q7">
            <v>576535</v>
          </cell>
          <cell r="R7">
            <v>0</v>
          </cell>
          <cell r="V7">
            <v>1768012.25</v>
          </cell>
          <cell r="W7">
            <v>0</v>
          </cell>
          <cell r="X7">
            <v>303034.38750000001</v>
          </cell>
          <cell r="Y7">
            <v>0</v>
          </cell>
          <cell r="Z7">
            <v>258733.5</v>
          </cell>
          <cell r="AA7">
            <v>0</v>
          </cell>
        </row>
      </sheetData>
      <sheetData sheetId="4">
        <row r="12">
          <cell r="L12">
            <v>3809133</v>
          </cell>
          <cell r="M12">
            <v>0</v>
          </cell>
          <cell r="N12">
            <v>3809133</v>
          </cell>
          <cell r="O12">
            <v>0</v>
          </cell>
          <cell r="R12">
            <v>4379133.333333333</v>
          </cell>
          <cell r="S12">
            <v>0</v>
          </cell>
        </row>
      </sheetData>
      <sheetData sheetId="5">
        <row r="316">
          <cell r="D316">
            <v>0</v>
          </cell>
          <cell r="H316">
            <v>1032722480</v>
          </cell>
          <cell r="I316">
            <v>0</v>
          </cell>
          <cell r="U316">
            <v>1099102129.9333332</v>
          </cell>
          <cell r="V316">
            <v>0</v>
          </cell>
          <cell r="Z316">
            <v>0</v>
          </cell>
        </row>
        <row r="341">
          <cell r="N341">
            <v>385451060</v>
          </cell>
          <cell r="O341">
            <v>0</v>
          </cell>
          <cell r="P341">
            <v>1418173540</v>
          </cell>
          <cell r="Q341">
            <v>0</v>
          </cell>
          <cell r="X341">
            <v>0</v>
          </cell>
        </row>
      </sheetData>
      <sheetData sheetId="6">
        <row r="55">
          <cell r="D55">
            <v>0</v>
          </cell>
          <cell r="H55">
            <v>74137880</v>
          </cell>
          <cell r="I55">
            <v>0</v>
          </cell>
          <cell r="N55">
            <v>27906713</v>
          </cell>
          <cell r="O55">
            <v>0</v>
          </cell>
          <cell r="P55">
            <v>102044593</v>
          </cell>
          <cell r="Q55">
            <v>0</v>
          </cell>
          <cell r="U55">
            <v>62704895.616666645</v>
          </cell>
          <cell r="V55">
            <v>0</v>
          </cell>
          <cell r="W55">
            <v>36011637.200000003</v>
          </cell>
          <cell r="X55">
            <v>0</v>
          </cell>
          <cell r="Y55">
            <v>3197386.7166666663</v>
          </cell>
          <cell r="Z55">
            <v>0</v>
          </cell>
        </row>
      </sheetData>
      <sheetData sheetId="7">
        <row r="8">
          <cell r="L8">
            <v>5375333</v>
          </cell>
          <cell r="M8">
            <v>0</v>
          </cell>
          <cell r="N8">
            <v>5375333</v>
          </cell>
          <cell r="O8">
            <v>0</v>
          </cell>
          <cell r="R8">
            <v>5375333.333333333</v>
          </cell>
          <cell r="S8">
            <v>0</v>
          </cell>
        </row>
      </sheetData>
      <sheetData sheetId="8">
        <row r="21">
          <cell r="D21">
            <v>0</v>
          </cell>
          <cell r="H21">
            <v>436460885</v>
          </cell>
          <cell r="I21">
            <v>0</v>
          </cell>
          <cell r="U21">
            <v>193552502.7833333</v>
          </cell>
          <cell r="V21">
            <v>0</v>
          </cell>
          <cell r="Y21">
            <v>193552502.7833333</v>
          </cell>
          <cell r="Z21">
            <v>0</v>
          </cell>
        </row>
        <row r="43">
          <cell r="N43">
            <v>380274410.2833333</v>
          </cell>
        </row>
        <row r="44">
          <cell r="N44">
            <v>2615612267</v>
          </cell>
          <cell r="O44">
            <v>0</v>
          </cell>
          <cell r="P44">
            <v>3052073152</v>
          </cell>
          <cell r="Q44">
            <v>0</v>
          </cell>
          <cell r="W44">
            <v>2702904443.6833334</v>
          </cell>
          <cell r="X44">
            <v>0</v>
          </cell>
        </row>
      </sheetData>
      <sheetData sheetId="9">
        <row r="94">
          <cell r="D94">
            <v>0</v>
          </cell>
          <cell r="H94">
            <v>64698881</v>
          </cell>
          <cell r="I94">
            <v>0</v>
          </cell>
          <cell r="U94">
            <v>51218078.466666684</v>
          </cell>
          <cell r="V94">
            <v>0</v>
          </cell>
          <cell r="Y94">
            <v>4721143.916666666</v>
          </cell>
          <cell r="Z94">
            <v>0</v>
          </cell>
        </row>
        <row r="143">
          <cell r="N143">
            <v>37690131</v>
          </cell>
          <cell r="O143">
            <v>0</v>
          </cell>
          <cell r="P143">
            <v>102389012</v>
          </cell>
          <cell r="Q143">
            <v>0</v>
          </cell>
          <cell r="W143">
            <v>43933706.899999999</v>
          </cell>
          <cell r="X143">
            <v>0</v>
          </cell>
        </row>
      </sheetData>
      <sheetData sheetId="10">
        <row r="7">
          <cell r="C7">
            <v>38984000</v>
          </cell>
          <cell r="D7">
            <v>0</v>
          </cell>
          <cell r="H7">
            <v>1465148</v>
          </cell>
          <cell r="I7">
            <v>0</v>
          </cell>
          <cell r="N7">
            <v>7503770</v>
          </cell>
          <cell r="O7">
            <v>0</v>
          </cell>
          <cell r="P7">
            <v>8968918</v>
          </cell>
          <cell r="Q7">
            <v>0</v>
          </cell>
          <cell r="S7">
            <v>649733.33333333326</v>
          </cell>
          <cell r="T7">
            <v>0</v>
          </cell>
          <cell r="U7">
            <v>7796800</v>
          </cell>
          <cell r="V7">
            <v>0</v>
          </cell>
          <cell r="W7">
            <v>649733.33333333326</v>
          </cell>
          <cell r="X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일반"/>
      <sheetName val="F123"/>
      <sheetName val="F456"/>
      <sheetName val="BS"/>
      <sheetName val="PL"/>
      <sheetName val="RE"/>
      <sheetName val="CF"/>
      <sheetName val="cf 정산표"/>
      <sheetName val="EPS"/>
      <sheetName val="Ratio"/>
      <sheetName val="비율"/>
      <sheetName val="REVIEW"/>
      <sheetName val="REVIEW (2)"/>
      <sheetName val="REVIEW(3)"/>
      <sheetName val="XREF"/>
      <sheetName val="Tickmarks"/>
      <sheetName val="주총이사회"/>
      <sheetName val="소송사건"/>
      <sheetName val="LS (2)"/>
      <sheetName val="건물 (2)"/>
      <sheetName val="유선방송설비 (2)"/>
      <sheetName val="차량운반구 (2)"/>
      <sheetName val="전송선로설비 (2)"/>
      <sheetName val="집기비품 (2)"/>
      <sheetName val="공구기구 (2)"/>
      <sheetName val="구축물 (2)"/>
      <sheetName val="컨버터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일반"/>
      <sheetName val="F123"/>
      <sheetName val="F456"/>
      <sheetName val="BS"/>
      <sheetName val="PL"/>
      <sheetName val="RE"/>
      <sheetName val="CF"/>
      <sheetName val="cf 정산표"/>
      <sheetName val="EPS"/>
      <sheetName val="Ratio"/>
      <sheetName val="비율"/>
      <sheetName val="REVIEW"/>
      <sheetName val="REVIEW (2)"/>
      <sheetName val="REVIEW(3)"/>
      <sheetName val="XREF"/>
      <sheetName val="Tickmarks"/>
      <sheetName val="주총이사회"/>
      <sheetName val="소송사건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계획대비실적1"/>
      <sheetName val="매출상세내역(1-1)"/>
      <sheetName val="계획대비실적(1-2)"/>
      <sheetName val="실적"/>
      <sheetName val="요약대차"/>
      <sheetName val="주요재무비율"/>
      <sheetName val="재무비율"/>
      <sheetName val="건설중인자산(기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유형취득,처분요약"/>
      <sheetName val="취득"/>
      <sheetName val="유형처분"/>
      <sheetName val="02 감가"/>
      <sheetName val="취득처분"/>
      <sheetName val="감가상각비배분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유형취득,처분요약"/>
      <sheetName val="취득"/>
      <sheetName val="유형처분"/>
      <sheetName val="02 감가"/>
      <sheetName val="취득처분"/>
      <sheetName val="감가상각비배분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실사"/>
      <sheetName val="1"/>
      <sheetName val="2"/>
      <sheetName val="3"/>
      <sheetName val="4"/>
      <sheetName val="5"/>
      <sheetName val="18"/>
      <sheetName val="19"/>
      <sheetName val="21"/>
      <sheetName val="22"/>
      <sheetName val="23"/>
      <sheetName val="24"/>
      <sheetName val="25"/>
      <sheetName val="26"/>
      <sheetName val="27"/>
      <sheetName val="28"/>
      <sheetName val="30"/>
      <sheetName val="31"/>
      <sheetName val="전산원장"/>
      <sheetName val="기본정보"/>
    </sheetNames>
    <sheetDataSet>
      <sheetData sheetId="0">
        <row r="3">
          <cell r="B3" t="str">
            <v>샘플번호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XXXX"/>
      <sheetName val="계정code"/>
      <sheetName val="대차표"/>
      <sheetName val="손익표"/>
      <sheetName val="광명대차"/>
      <sheetName val="광명손익"/>
      <sheetName val="안산대차"/>
      <sheetName val="안산손익"/>
      <sheetName val="대차(광+안)"/>
      <sheetName val="손익(광+안)"/>
      <sheetName val="Sheet1"/>
    </sheetNames>
    <sheetDataSet>
      <sheetData sheetId="0" refreshError="1"/>
      <sheetData sheetId="1"/>
      <sheetData sheetId="2" refreshError="1">
        <row r="2">
          <cell r="A2">
            <v>10</v>
          </cell>
          <cell r="C2" t="str">
            <v xml:space="preserve"> 자           산</v>
          </cell>
        </row>
        <row r="3">
          <cell r="A3">
            <v>11</v>
          </cell>
          <cell r="C3" t="str">
            <v>Ⅰ. 유   동    자   산</v>
          </cell>
        </row>
        <row r="4">
          <cell r="A4">
            <v>12</v>
          </cell>
          <cell r="C4" t="str">
            <v>(1) 당   좌    자   산</v>
          </cell>
        </row>
        <row r="5">
          <cell r="A5">
            <v>13</v>
          </cell>
          <cell r="C5" t="str">
            <v>(2) 재   고    자   산</v>
          </cell>
        </row>
        <row r="6">
          <cell r="A6">
            <v>21</v>
          </cell>
          <cell r="C6" t="str">
            <v>Ⅱ. 고   정    자   산</v>
          </cell>
        </row>
        <row r="7">
          <cell r="A7">
            <v>22</v>
          </cell>
          <cell r="C7" t="str">
            <v>(1) 투   자    자   산</v>
          </cell>
        </row>
        <row r="8">
          <cell r="A8">
            <v>23</v>
          </cell>
          <cell r="C8" t="str">
            <v>(2) 유   형    자   산</v>
          </cell>
        </row>
        <row r="9">
          <cell r="A9">
            <v>24</v>
          </cell>
          <cell r="C9" t="str">
            <v>(3) 무   형    자   산</v>
          </cell>
        </row>
        <row r="10">
          <cell r="A10">
            <v>25</v>
          </cell>
          <cell r="C10" t="str">
            <v>(4) 이   연    자   산</v>
          </cell>
        </row>
        <row r="11">
          <cell r="A11">
            <v>29</v>
          </cell>
          <cell r="C11" t="str">
            <v xml:space="preserve">  자   산   총   계</v>
          </cell>
        </row>
        <row r="12">
          <cell r="A12">
            <v>30</v>
          </cell>
          <cell r="C12" t="str">
            <v xml:space="preserve"> 부           채</v>
          </cell>
        </row>
        <row r="13">
          <cell r="A13">
            <v>31</v>
          </cell>
          <cell r="C13" t="str">
            <v>Ⅰ. 유   동    부   채</v>
          </cell>
        </row>
        <row r="14">
          <cell r="A14">
            <v>32</v>
          </cell>
          <cell r="C14" t="str">
            <v>Ⅱ. 고   정    부   채</v>
          </cell>
        </row>
        <row r="15">
          <cell r="A15">
            <v>39</v>
          </cell>
          <cell r="C15" t="str">
            <v xml:space="preserve">  부   채   총   계</v>
          </cell>
        </row>
        <row r="16">
          <cell r="A16">
            <v>40</v>
          </cell>
          <cell r="C16" t="str">
            <v xml:space="preserve"> 자           본</v>
          </cell>
        </row>
        <row r="17">
          <cell r="A17">
            <v>41</v>
          </cell>
          <cell r="C17" t="str">
            <v>Ⅰ. 자      본      금</v>
          </cell>
        </row>
        <row r="18">
          <cell r="A18">
            <v>42</v>
          </cell>
          <cell r="C18" t="str">
            <v>Ⅱ. 자  본  잉  여  금</v>
          </cell>
        </row>
        <row r="19">
          <cell r="C19" t="str">
            <v>(1) 자  본  준  비  금</v>
          </cell>
        </row>
        <row r="20">
          <cell r="C20" t="str">
            <v>(2) 재 평 가  적 립 금</v>
          </cell>
        </row>
        <row r="21">
          <cell r="A21">
            <v>43</v>
          </cell>
          <cell r="C21" t="str">
            <v>Ⅱ. 이  익  잉  여  금</v>
          </cell>
        </row>
        <row r="22">
          <cell r="A22">
            <v>48</v>
          </cell>
          <cell r="C22" t="str">
            <v xml:space="preserve">  자   본   총   계</v>
          </cell>
        </row>
        <row r="23">
          <cell r="A23">
            <v>49</v>
          </cell>
          <cell r="C23" t="str">
            <v xml:space="preserve">  부채 와 자본 총계</v>
          </cell>
        </row>
        <row r="26">
          <cell r="A26">
            <v>50</v>
          </cell>
          <cell r="C26" t="str">
            <v>Ⅰ. 매      출      액</v>
          </cell>
        </row>
        <row r="27">
          <cell r="A27">
            <v>51</v>
          </cell>
          <cell r="C27" t="str">
            <v>Ⅱ. 매   출    원   가</v>
          </cell>
        </row>
        <row r="28">
          <cell r="A28">
            <v>52</v>
          </cell>
          <cell r="C28" t="str">
            <v>Ⅲ. 매  출  총  이  익</v>
          </cell>
        </row>
        <row r="29">
          <cell r="A29">
            <v>53</v>
          </cell>
          <cell r="C29" t="str">
            <v>Ⅳ. 판매비 와 관 리 비</v>
          </cell>
        </row>
        <row r="30">
          <cell r="A30">
            <v>54</v>
          </cell>
          <cell r="C30" t="str">
            <v>Ⅴ. 영   업    이   익</v>
          </cell>
        </row>
        <row r="31">
          <cell r="A31">
            <v>55</v>
          </cell>
          <cell r="C31" t="str">
            <v>Ⅵ. 영  업  외  수  익</v>
          </cell>
        </row>
        <row r="32">
          <cell r="A32">
            <v>56</v>
          </cell>
          <cell r="C32" t="str">
            <v>Ⅶ. 영  업  외  비  용</v>
          </cell>
        </row>
        <row r="33">
          <cell r="A33">
            <v>57</v>
          </cell>
          <cell r="C33" t="str">
            <v>Ⅷ. 경   상    이   익</v>
          </cell>
        </row>
        <row r="34">
          <cell r="A34">
            <v>58</v>
          </cell>
          <cell r="C34" t="str">
            <v>Ⅸ. 특   별    이   익</v>
          </cell>
        </row>
        <row r="35">
          <cell r="A35">
            <v>59</v>
          </cell>
          <cell r="C35" t="str">
            <v>Ⅹ. 특   별    손   실</v>
          </cell>
        </row>
        <row r="36">
          <cell r="A36">
            <v>60</v>
          </cell>
          <cell r="C36" t="str">
            <v>ⅩⅠ.법인세비용차감전순이익</v>
          </cell>
        </row>
        <row r="37">
          <cell r="A37">
            <v>61</v>
          </cell>
          <cell r="C37" t="str">
            <v>ⅩⅡ.법  인  세  비 용</v>
          </cell>
        </row>
        <row r="38">
          <cell r="A38">
            <v>62</v>
          </cell>
          <cell r="C38" t="str">
            <v>ⅩⅢ.당  기  순  이 익</v>
          </cell>
        </row>
        <row r="40">
          <cell r="A40">
            <v>71</v>
          </cell>
          <cell r="C40" t="str">
            <v>Ⅰ. 재      료      비</v>
          </cell>
        </row>
        <row r="41">
          <cell r="A41">
            <v>72</v>
          </cell>
          <cell r="C41" t="str">
            <v>Ⅱ. 노      무      비</v>
          </cell>
        </row>
        <row r="42">
          <cell r="A42">
            <v>73</v>
          </cell>
          <cell r="C42" t="str">
            <v>Ⅲ. 경              비</v>
          </cell>
        </row>
        <row r="43">
          <cell r="A43">
            <v>74</v>
          </cell>
          <cell r="C43" t="str">
            <v>Ⅳ. 당기 총 제 조 비용</v>
          </cell>
        </row>
        <row r="44">
          <cell r="A44">
            <v>75</v>
          </cell>
          <cell r="C44" t="str">
            <v>Ⅴ. 기초 재 공 품 재고</v>
          </cell>
        </row>
        <row r="45">
          <cell r="A45">
            <v>76</v>
          </cell>
          <cell r="C45" t="str">
            <v>Ⅵ. 합              계</v>
          </cell>
        </row>
        <row r="46">
          <cell r="A46">
            <v>77</v>
          </cell>
          <cell r="C46" t="str">
            <v>Ⅶ. 기말 재 공 품 재고</v>
          </cell>
        </row>
        <row r="47">
          <cell r="A47">
            <v>78</v>
          </cell>
          <cell r="C47" t="str">
            <v>Ⅷ. 타  계  정  대  체</v>
          </cell>
        </row>
        <row r="48">
          <cell r="A48">
            <v>79</v>
          </cell>
          <cell r="C48" t="str">
            <v>Ⅸ. 당기 제품 제조원가</v>
          </cell>
        </row>
        <row r="49">
          <cell r="A49">
            <v>80</v>
          </cell>
          <cell r="C49" t="str">
            <v>Ⅹ. 타 계 정 으로 대체</v>
          </cell>
        </row>
        <row r="51">
          <cell r="A51">
            <v>81</v>
          </cell>
          <cell r="C51" t="str">
            <v>Ⅰ. 용              지</v>
          </cell>
        </row>
        <row r="52">
          <cell r="A52">
            <v>82</v>
          </cell>
          <cell r="C52" t="str">
            <v>Ⅱ. 재      료      비</v>
          </cell>
        </row>
        <row r="53">
          <cell r="A53">
            <v>83</v>
          </cell>
          <cell r="C53" t="str">
            <v>Ⅲ. 노      무      비</v>
          </cell>
        </row>
        <row r="54">
          <cell r="A54">
            <v>84</v>
          </cell>
          <cell r="C54" t="str">
            <v>Ⅳ. 외      주      비</v>
          </cell>
        </row>
        <row r="55">
          <cell r="A55">
            <v>85</v>
          </cell>
          <cell r="C55" t="str">
            <v>Ⅴ. 경              비</v>
          </cell>
        </row>
        <row r="56">
          <cell r="A56">
            <v>86</v>
          </cell>
          <cell r="C56" t="str">
            <v>Ⅵ. 당기 총 공사 원 가</v>
          </cell>
        </row>
        <row r="57">
          <cell r="A57">
            <v>87</v>
          </cell>
          <cell r="C57" t="str">
            <v>Ⅶ. 기초 미 완 성 주택</v>
          </cell>
        </row>
        <row r="58">
          <cell r="A58">
            <v>88</v>
          </cell>
          <cell r="C58" t="str">
            <v>Ⅷ. 타 계 정 에서 대체</v>
          </cell>
        </row>
        <row r="59">
          <cell r="A59">
            <v>89</v>
          </cell>
          <cell r="C59" t="str">
            <v xml:space="preserve">     합          계</v>
          </cell>
        </row>
        <row r="60">
          <cell r="A60">
            <v>90</v>
          </cell>
          <cell r="C60" t="str">
            <v>Ⅸ. 기말 미 완 성 주택</v>
          </cell>
        </row>
        <row r="61">
          <cell r="A61">
            <v>91</v>
          </cell>
          <cell r="C61" t="str">
            <v>Ⅹ. 타 계 정 으로 대체</v>
          </cell>
        </row>
        <row r="62">
          <cell r="A62">
            <v>92</v>
          </cell>
          <cell r="C62" t="str">
            <v>ⅩⅠ. 당기주택공사원가</v>
          </cell>
        </row>
        <row r="67">
          <cell r="C67" t="str">
            <v xml:space="preserve">  &lt;당 좌 자 산&gt;</v>
          </cell>
        </row>
        <row r="68">
          <cell r="A68">
            <v>100</v>
          </cell>
          <cell r="B68" t="str">
            <v xml:space="preserve"> </v>
          </cell>
          <cell r="C68" t="str">
            <v>지              점</v>
          </cell>
        </row>
        <row r="69">
          <cell r="A69">
            <v>101</v>
          </cell>
          <cell r="C69" t="str">
            <v>현              금</v>
          </cell>
        </row>
        <row r="70">
          <cell r="A70">
            <v>102</v>
          </cell>
          <cell r="C70" t="str">
            <v>당   좌    예   금</v>
          </cell>
        </row>
        <row r="71">
          <cell r="A71">
            <v>103</v>
          </cell>
          <cell r="C71" t="str">
            <v>보   통    예   금</v>
          </cell>
        </row>
        <row r="72">
          <cell r="A72">
            <v>104</v>
          </cell>
          <cell r="C72" t="str">
            <v>제      예      금</v>
          </cell>
        </row>
        <row r="73">
          <cell r="A73">
            <v>105</v>
          </cell>
          <cell r="C73" t="str">
            <v>정   기    적   금</v>
          </cell>
        </row>
        <row r="74">
          <cell r="A74">
            <v>106</v>
          </cell>
          <cell r="C74" t="str">
            <v>별   단    예   금</v>
          </cell>
        </row>
        <row r="75">
          <cell r="A75">
            <v>107</v>
          </cell>
          <cell r="C75" t="str">
            <v>유   가    증   권</v>
          </cell>
        </row>
        <row r="76">
          <cell r="A76">
            <v>108</v>
          </cell>
          <cell r="C76" t="str">
            <v>선  급  법  인  세</v>
          </cell>
        </row>
        <row r="77">
          <cell r="A77">
            <v>109</v>
          </cell>
          <cell r="C77" t="str">
            <v>대  손  충  당  금</v>
          </cell>
        </row>
        <row r="78">
          <cell r="A78">
            <v>110</v>
          </cell>
          <cell r="C78" t="str">
            <v>받   을   어    음</v>
          </cell>
        </row>
        <row r="79">
          <cell r="A79">
            <v>111</v>
          </cell>
          <cell r="C79" t="str">
            <v>대  손  충  당  금</v>
          </cell>
        </row>
        <row r="80">
          <cell r="A80">
            <v>112</v>
          </cell>
          <cell r="C80" t="str">
            <v>미      수      금</v>
          </cell>
        </row>
        <row r="81">
          <cell r="A81">
            <v>113</v>
          </cell>
          <cell r="C81" t="str">
            <v>단  기  대  여  금</v>
          </cell>
        </row>
        <row r="82">
          <cell r="A82">
            <v>114</v>
          </cell>
          <cell r="C82" t="str">
            <v>미   수    수   익</v>
          </cell>
        </row>
        <row r="83">
          <cell r="A83">
            <v>115</v>
          </cell>
          <cell r="C83" t="str">
            <v>공  사  미  수  금</v>
          </cell>
        </row>
        <row r="84">
          <cell r="A84">
            <v>116</v>
          </cell>
          <cell r="C84" t="str">
            <v>대  손  충  당  금</v>
          </cell>
        </row>
        <row r="85">
          <cell r="A85">
            <v>117</v>
          </cell>
          <cell r="C85" t="str">
            <v>관계회사단기대여금</v>
          </cell>
        </row>
        <row r="86">
          <cell r="A86">
            <v>118</v>
          </cell>
          <cell r="C86" t="str">
            <v>주임종 단기 대여금</v>
          </cell>
        </row>
        <row r="87">
          <cell r="A87">
            <v>119</v>
          </cell>
          <cell r="C87" t="str">
            <v>선      급      금</v>
          </cell>
        </row>
        <row r="88">
          <cell r="A88">
            <v>120</v>
          </cell>
          <cell r="C88" t="str">
            <v>선   급    비   용</v>
          </cell>
        </row>
        <row r="89">
          <cell r="A89">
            <v>121</v>
          </cell>
          <cell r="C89" t="str">
            <v>가   지    급   금</v>
          </cell>
        </row>
        <row r="90">
          <cell r="A90">
            <v>122</v>
          </cell>
          <cell r="C90" t="str">
            <v>부 가 세  대 급 금</v>
          </cell>
        </row>
        <row r="91">
          <cell r="A91">
            <v>123</v>
          </cell>
          <cell r="C91" t="str">
            <v>선  급  법  인  세</v>
          </cell>
        </row>
        <row r="92">
          <cell r="A92">
            <v>124</v>
          </cell>
          <cell r="C92" t="str">
            <v>임원종업원단기채권</v>
          </cell>
        </row>
        <row r="93">
          <cell r="A93">
            <v>125</v>
          </cell>
          <cell r="C93" t="str">
            <v>전      도      금</v>
          </cell>
        </row>
        <row r="94">
          <cell r="A94">
            <v>126</v>
          </cell>
          <cell r="C94" t="str">
            <v>분  양  미  수  금</v>
          </cell>
        </row>
        <row r="95">
          <cell r="A95">
            <v>127</v>
          </cell>
          <cell r="C95" t="str">
            <v>어  음  대  여  금</v>
          </cell>
        </row>
        <row r="96">
          <cell r="A96">
            <v>128</v>
          </cell>
          <cell r="C96" t="str">
            <v>고용 보험 대 급 금</v>
          </cell>
        </row>
        <row r="97">
          <cell r="A97">
            <v>129</v>
          </cell>
          <cell r="C97" t="str">
            <v>현  금  과  예  금</v>
          </cell>
        </row>
        <row r="98">
          <cell r="A98">
            <v>130</v>
          </cell>
          <cell r="C98" t="str">
            <v>매   출    채   권</v>
          </cell>
        </row>
        <row r="100">
          <cell r="A100">
            <v>131</v>
          </cell>
          <cell r="C100" t="str">
            <v>완   성    주   택</v>
          </cell>
        </row>
        <row r="101">
          <cell r="A101">
            <v>132</v>
          </cell>
          <cell r="C101" t="str">
            <v>미  완  성  주  택</v>
          </cell>
        </row>
        <row r="102">
          <cell r="A102">
            <v>133</v>
          </cell>
          <cell r="C102" t="str">
            <v>용              지</v>
          </cell>
        </row>
        <row r="103">
          <cell r="A103">
            <v>134</v>
          </cell>
          <cell r="C103" t="str">
            <v>제              품</v>
          </cell>
        </row>
        <row r="104">
          <cell r="A104">
            <v>135</v>
          </cell>
          <cell r="C104" t="str">
            <v>재      공      품</v>
          </cell>
        </row>
        <row r="105">
          <cell r="A105">
            <v>136</v>
          </cell>
          <cell r="C105" t="str">
            <v>원      재      료</v>
          </cell>
        </row>
        <row r="106">
          <cell r="A106">
            <v>137</v>
          </cell>
          <cell r="C106" t="str">
            <v>부      재      료</v>
          </cell>
        </row>
        <row r="107">
          <cell r="A107">
            <v>138</v>
          </cell>
          <cell r="C107" t="str">
            <v>미      착      품</v>
          </cell>
        </row>
        <row r="108">
          <cell r="A108">
            <v>139</v>
          </cell>
          <cell r="C108" t="str">
            <v>가      설      재</v>
          </cell>
        </row>
        <row r="110">
          <cell r="A110">
            <v>141</v>
          </cell>
          <cell r="C110" t="str">
            <v>장  기  성  예  금</v>
          </cell>
        </row>
        <row r="111">
          <cell r="A111">
            <v>142</v>
          </cell>
          <cell r="C111" t="str">
            <v>특정 현금 과 예 금</v>
          </cell>
        </row>
        <row r="112">
          <cell r="A112">
            <v>143</v>
          </cell>
          <cell r="C112" t="str">
            <v>투 자  유 가 증 권</v>
          </cell>
        </row>
        <row r="113">
          <cell r="A113">
            <v>144</v>
          </cell>
          <cell r="C113" t="str">
            <v>장  기  대  여  금</v>
          </cell>
        </row>
        <row r="114">
          <cell r="A114">
            <v>145</v>
          </cell>
          <cell r="C114" t="str">
            <v>대  손  충  당  금</v>
          </cell>
        </row>
        <row r="115">
          <cell r="A115">
            <v>146</v>
          </cell>
          <cell r="C115" t="str">
            <v>출      자      금</v>
          </cell>
        </row>
        <row r="116">
          <cell r="A116">
            <v>147</v>
          </cell>
          <cell r="C116" t="str">
            <v>관계회사  출 자 금</v>
          </cell>
        </row>
        <row r="117">
          <cell r="A117">
            <v>148</v>
          </cell>
          <cell r="C117" t="str">
            <v>전신 전화 가 입 권</v>
          </cell>
        </row>
        <row r="118">
          <cell r="A118">
            <v>149</v>
          </cell>
          <cell r="C118" t="str">
            <v>임  차  보  증  금</v>
          </cell>
        </row>
        <row r="119">
          <cell r="A119">
            <v>150</v>
          </cell>
          <cell r="C119" t="str">
            <v>전      세      권</v>
          </cell>
        </row>
        <row r="120">
          <cell r="A120">
            <v>151</v>
          </cell>
          <cell r="C120" t="str">
            <v>단 퇴 보 험 예치금</v>
          </cell>
        </row>
        <row r="121">
          <cell r="A121">
            <v>152</v>
          </cell>
          <cell r="C121" t="str">
            <v>부   도    어   음</v>
          </cell>
        </row>
        <row r="122">
          <cell r="A122">
            <v>153</v>
          </cell>
          <cell r="C122" t="str">
            <v>회      원      권</v>
          </cell>
        </row>
        <row r="123">
          <cell r="A123">
            <v>154</v>
          </cell>
          <cell r="C123" t="str">
            <v>국 민 연 금 전환금</v>
          </cell>
        </row>
        <row r="124">
          <cell r="A124">
            <v>155</v>
          </cell>
          <cell r="C124" t="str">
            <v>예  치  보  증  금</v>
          </cell>
        </row>
        <row r="125">
          <cell r="A125">
            <v>156</v>
          </cell>
          <cell r="C125" t="str">
            <v>선급 기술 도 입 비</v>
          </cell>
        </row>
        <row r="126">
          <cell r="A126">
            <v>157</v>
          </cell>
          <cell r="C126" t="str">
            <v>선급 리스 부 대 비</v>
          </cell>
        </row>
        <row r="127">
          <cell r="A127">
            <v>158</v>
          </cell>
          <cell r="C127" t="str">
            <v>영  업  보  증  금</v>
          </cell>
        </row>
        <row r="128">
          <cell r="C128" t="str">
            <v>장기성 매 출 채 권</v>
          </cell>
        </row>
        <row r="129">
          <cell r="C129" t="str">
            <v>현재가치 할인 차금</v>
          </cell>
        </row>
        <row r="130">
          <cell r="C130" t="str">
            <v>대  손  충  당  금</v>
          </cell>
        </row>
        <row r="131">
          <cell r="C131" t="str">
            <v>투  자  부  동  산</v>
          </cell>
        </row>
        <row r="132">
          <cell r="C132" t="str">
            <v>보      증      금</v>
          </cell>
        </row>
        <row r="133">
          <cell r="A133">
            <v>159</v>
          </cell>
          <cell r="C133" t="str">
            <v>임      차      권</v>
          </cell>
        </row>
        <row r="135">
          <cell r="A135">
            <v>161</v>
          </cell>
          <cell r="C135" t="str">
            <v>토              지</v>
          </cell>
        </row>
        <row r="136">
          <cell r="A136">
            <v>162</v>
          </cell>
          <cell r="C136" t="str">
            <v>건              물</v>
          </cell>
        </row>
        <row r="137">
          <cell r="A137">
            <v>163</v>
          </cell>
          <cell r="C137" t="str">
            <v>감가 상각 누 계 액</v>
          </cell>
        </row>
        <row r="138">
          <cell r="A138">
            <v>164</v>
          </cell>
          <cell r="C138" t="str">
            <v>구      축      물</v>
          </cell>
        </row>
        <row r="139">
          <cell r="A139">
            <v>165</v>
          </cell>
          <cell r="C139" t="str">
            <v>감가 상각 누 계 액</v>
          </cell>
        </row>
        <row r="140">
          <cell r="A140">
            <v>166</v>
          </cell>
          <cell r="C140" t="str">
            <v>기   계    장   치</v>
          </cell>
        </row>
        <row r="141">
          <cell r="A141">
            <v>167</v>
          </cell>
          <cell r="C141" t="str">
            <v>감가 상각 누 계 액</v>
          </cell>
        </row>
        <row r="142">
          <cell r="A142">
            <v>168</v>
          </cell>
          <cell r="C142" t="str">
            <v>차  량  운  반  구</v>
          </cell>
        </row>
        <row r="143">
          <cell r="A143">
            <v>169</v>
          </cell>
          <cell r="C143" t="str">
            <v>감가 상각 누 계 액</v>
          </cell>
        </row>
        <row r="144">
          <cell r="A144">
            <v>170</v>
          </cell>
          <cell r="C144" t="str">
            <v>공  구  와  기  구</v>
          </cell>
        </row>
        <row r="145">
          <cell r="A145">
            <v>171</v>
          </cell>
          <cell r="C145" t="str">
            <v>감가 상각 누 계 액</v>
          </cell>
        </row>
        <row r="146">
          <cell r="A146">
            <v>172</v>
          </cell>
          <cell r="C146" t="str">
            <v>집   기    비   품</v>
          </cell>
        </row>
        <row r="147">
          <cell r="A147">
            <v>173</v>
          </cell>
          <cell r="C147" t="str">
            <v>감가 상각 누 계 액</v>
          </cell>
        </row>
        <row r="148">
          <cell r="A148">
            <v>174</v>
          </cell>
          <cell r="C148" t="str">
            <v>시   설    장   치</v>
          </cell>
        </row>
        <row r="149">
          <cell r="A149">
            <v>175</v>
          </cell>
          <cell r="C149" t="str">
            <v>감가 상각 누 계 액</v>
          </cell>
        </row>
        <row r="150">
          <cell r="A150">
            <v>178</v>
          </cell>
          <cell r="C150" t="str">
            <v>건   설    장   비</v>
          </cell>
        </row>
        <row r="151">
          <cell r="A151">
            <v>179</v>
          </cell>
          <cell r="C151" t="str">
            <v>감가 상각 누 계 액</v>
          </cell>
        </row>
        <row r="152">
          <cell r="C152" t="str">
            <v>건 물  부 속 설 비</v>
          </cell>
        </row>
        <row r="153">
          <cell r="C153" t="str">
            <v>건 설 중 인  자 산</v>
          </cell>
        </row>
        <row r="154">
          <cell r="A154">
            <v>176</v>
          </cell>
          <cell r="C154" t="str">
            <v>임대용 주 택 용 지</v>
          </cell>
        </row>
        <row r="155">
          <cell r="C155" t="str">
            <v>임대용 완 성 주 택</v>
          </cell>
        </row>
        <row r="156">
          <cell r="C156" t="str">
            <v>감가 상각 누 계 액</v>
          </cell>
        </row>
        <row r="157">
          <cell r="A157">
            <v>177</v>
          </cell>
          <cell r="C157" t="str">
            <v>임대용 미완성 주택</v>
          </cell>
        </row>
        <row r="158">
          <cell r="C158" t="str">
            <v>감가 상각 누 계 액</v>
          </cell>
        </row>
        <row r="161">
          <cell r="A161">
            <v>181</v>
          </cell>
          <cell r="C161" t="str">
            <v>영      업      권</v>
          </cell>
        </row>
        <row r="162">
          <cell r="A162">
            <v>182</v>
          </cell>
          <cell r="C162" t="str">
            <v>특      허      권</v>
          </cell>
        </row>
        <row r="163">
          <cell r="A163">
            <v>183</v>
          </cell>
          <cell r="C163" t="str">
            <v>상      표      권</v>
          </cell>
        </row>
        <row r="164">
          <cell r="A164">
            <v>184</v>
          </cell>
          <cell r="C164" t="str">
            <v>실  용  신  안  권</v>
          </cell>
        </row>
        <row r="165">
          <cell r="A165">
            <v>185</v>
          </cell>
          <cell r="C165" t="str">
            <v>의      장      권</v>
          </cell>
        </row>
        <row r="166">
          <cell r="A166">
            <v>186</v>
          </cell>
          <cell r="C166" t="str">
            <v>면      허      권</v>
          </cell>
        </row>
        <row r="167">
          <cell r="A167">
            <v>187</v>
          </cell>
          <cell r="C167" t="str">
            <v>광      업      권</v>
          </cell>
        </row>
        <row r="169">
          <cell r="A169">
            <v>191</v>
          </cell>
          <cell r="C169" t="str">
            <v>창      업      비</v>
          </cell>
        </row>
        <row r="170">
          <cell r="A170">
            <v>192</v>
          </cell>
          <cell r="C170" t="str">
            <v>개      업      비</v>
          </cell>
        </row>
        <row r="171">
          <cell r="A171">
            <v>193</v>
          </cell>
          <cell r="C171" t="str">
            <v>신  주  발  행  비</v>
          </cell>
        </row>
        <row r="172">
          <cell r="A172">
            <v>194</v>
          </cell>
          <cell r="C172" t="str">
            <v>사  채  발  행  비</v>
          </cell>
        </row>
        <row r="173">
          <cell r="A173">
            <v>195</v>
          </cell>
          <cell r="C173" t="str">
            <v>연  구  개  발  비</v>
          </cell>
        </row>
        <row r="174">
          <cell r="A174">
            <v>196</v>
          </cell>
          <cell r="C174" t="str">
            <v>환  율  조  정  차</v>
          </cell>
        </row>
        <row r="176">
          <cell r="A176">
            <v>201</v>
          </cell>
          <cell r="C176" t="str">
            <v>외  상  매  입  금</v>
          </cell>
        </row>
        <row r="177">
          <cell r="A177">
            <v>202</v>
          </cell>
          <cell r="C177" t="str">
            <v>지   급    어   음</v>
          </cell>
        </row>
        <row r="178">
          <cell r="A178">
            <v>203</v>
          </cell>
          <cell r="C178" t="str">
            <v>당   좌    차   월</v>
          </cell>
        </row>
        <row r="179">
          <cell r="A179">
            <v>204</v>
          </cell>
          <cell r="C179" t="str">
            <v>단  기  차  입  금</v>
          </cell>
        </row>
        <row r="180">
          <cell r="A180">
            <v>205</v>
          </cell>
          <cell r="C180" t="str">
            <v>미   지    급   금</v>
          </cell>
        </row>
        <row r="181">
          <cell r="A181">
            <v>206</v>
          </cell>
          <cell r="C181" t="str">
            <v>미  지  급  비  용</v>
          </cell>
        </row>
        <row r="182">
          <cell r="A182">
            <v>207</v>
          </cell>
          <cell r="C182" t="str">
            <v>예      수      금</v>
          </cell>
        </row>
        <row r="183">
          <cell r="A183">
            <v>208</v>
          </cell>
          <cell r="C183" t="str">
            <v>부 가 세  예 수 금</v>
          </cell>
        </row>
        <row r="184">
          <cell r="A184">
            <v>209</v>
          </cell>
          <cell r="C184" t="str">
            <v>가      수      금</v>
          </cell>
        </row>
        <row r="185">
          <cell r="A185">
            <v>210</v>
          </cell>
          <cell r="C185" t="str">
            <v>예  수  보  증  금</v>
          </cell>
        </row>
        <row r="186">
          <cell r="A186">
            <v>211</v>
          </cell>
          <cell r="C186" t="str">
            <v>선      수      금</v>
          </cell>
        </row>
        <row r="187">
          <cell r="A187">
            <v>212</v>
          </cell>
          <cell r="C187" t="str">
            <v>미 지 급  법 인 세</v>
          </cell>
        </row>
        <row r="188">
          <cell r="A188">
            <v>213</v>
          </cell>
          <cell r="C188" t="str">
            <v>선   수    수   익</v>
          </cell>
        </row>
        <row r="189">
          <cell r="A189">
            <v>214</v>
          </cell>
          <cell r="C189" t="str">
            <v>유 동 성 장기 부채</v>
          </cell>
        </row>
        <row r="190">
          <cell r="A190">
            <v>215</v>
          </cell>
          <cell r="C190" t="str">
            <v>미 지 급  배 당 금</v>
          </cell>
        </row>
        <row r="191">
          <cell r="A191">
            <v>216</v>
          </cell>
          <cell r="C191" t="str">
            <v>공  사  선  수  금</v>
          </cell>
        </row>
        <row r="192">
          <cell r="A192">
            <v>217</v>
          </cell>
          <cell r="C192" t="str">
            <v>주 임 종 단기 채무</v>
          </cell>
        </row>
        <row r="193">
          <cell r="A193">
            <v>218</v>
          </cell>
          <cell r="C193" t="str">
            <v xml:space="preserve">  관계회사단기차입금</v>
          </cell>
        </row>
        <row r="194">
          <cell r="A194">
            <v>219</v>
          </cell>
          <cell r="C194" t="str">
            <v>어  음  차  입  금</v>
          </cell>
        </row>
        <row r="195">
          <cell r="A195">
            <v>220</v>
          </cell>
          <cell r="B195" t="str">
            <v xml:space="preserve"> </v>
          </cell>
          <cell r="C195" t="str">
            <v>수  입  보  증  금</v>
          </cell>
        </row>
        <row r="196">
          <cell r="A196">
            <v>221</v>
          </cell>
          <cell r="C196" t="str">
            <v>분  양  선  수  금</v>
          </cell>
        </row>
        <row r="197">
          <cell r="A197">
            <v>222</v>
          </cell>
          <cell r="C197" t="str">
            <v>임대상가 분양선수금</v>
          </cell>
        </row>
        <row r="198">
          <cell r="A198">
            <v>223</v>
          </cell>
          <cell r="C198" t="str">
            <v>사              채</v>
          </cell>
        </row>
        <row r="200">
          <cell r="A200">
            <v>231</v>
          </cell>
          <cell r="C200" t="str">
            <v>사              채</v>
          </cell>
        </row>
        <row r="201">
          <cell r="A201">
            <v>232</v>
          </cell>
          <cell r="C201" t="str">
            <v>사 채  발 행 차 금</v>
          </cell>
        </row>
        <row r="202">
          <cell r="A202">
            <v>233</v>
          </cell>
          <cell r="C202" t="str">
            <v>장  기  차  입  금</v>
          </cell>
        </row>
        <row r="203">
          <cell r="A203">
            <v>234</v>
          </cell>
          <cell r="C203" t="str">
            <v>외화 장기 차 입 금</v>
          </cell>
        </row>
        <row r="204">
          <cell r="A204">
            <v>235</v>
          </cell>
          <cell r="C204" t="str">
            <v>임  대  보  증  금</v>
          </cell>
        </row>
        <row r="205">
          <cell r="A205">
            <v>236</v>
          </cell>
          <cell r="C205" t="str">
            <v>퇴 직 급 여 충당금</v>
          </cell>
        </row>
        <row r="206">
          <cell r="A206">
            <v>237</v>
          </cell>
          <cell r="C206" t="str">
            <v>단체퇴직급여충당금</v>
          </cell>
        </row>
        <row r="207">
          <cell r="A207">
            <v>238</v>
          </cell>
          <cell r="C207" t="str">
            <v>장  기 미 지 급 금</v>
          </cell>
        </row>
        <row r="208">
          <cell r="A208">
            <v>239</v>
          </cell>
          <cell r="C208" t="str">
            <v>장 기 성 매입 채무</v>
          </cell>
        </row>
        <row r="209">
          <cell r="A209">
            <v>240</v>
          </cell>
          <cell r="C209" t="str">
            <v>현재가치 할인 차금</v>
          </cell>
        </row>
        <row r="210">
          <cell r="A210">
            <v>241</v>
          </cell>
          <cell r="C210" t="str">
            <v>주 임 종 장기차입금</v>
          </cell>
        </row>
        <row r="211">
          <cell r="A211">
            <v>242</v>
          </cell>
          <cell r="C211" t="str">
            <v>관계회사장기차입금</v>
          </cell>
        </row>
        <row r="216">
          <cell r="A216">
            <v>249</v>
          </cell>
          <cell r="C216" t="str">
            <v>환  율  조  정  대</v>
          </cell>
        </row>
        <row r="218">
          <cell r="A218">
            <v>251</v>
          </cell>
          <cell r="C218" t="str">
            <v>자      본      금</v>
          </cell>
        </row>
        <row r="219">
          <cell r="A219">
            <v>252</v>
          </cell>
          <cell r="C219" t="str">
            <v>보 통 주  자 본 금</v>
          </cell>
        </row>
        <row r="220">
          <cell r="A220">
            <v>253</v>
          </cell>
          <cell r="C220" t="str">
            <v>인      출      금</v>
          </cell>
        </row>
        <row r="222">
          <cell r="A222">
            <v>254</v>
          </cell>
          <cell r="C222" t="str">
            <v>주식 발행 초 과 금</v>
          </cell>
        </row>
        <row r="223">
          <cell r="A223">
            <v>255</v>
          </cell>
          <cell r="C223" t="str">
            <v>감   자    차   익</v>
          </cell>
        </row>
        <row r="224">
          <cell r="A224">
            <v>256</v>
          </cell>
          <cell r="C224" t="str">
            <v>합   병    차   익</v>
          </cell>
        </row>
        <row r="225">
          <cell r="A225">
            <v>257</v>
          </cell>
          <cell r="C225" t="str">
            <v>기타 자본 잉 여 금</v>
          </cell>
        </row>
        <row r="226">
          <cell r="A226">
            <v>258</v>
          </cell>
          <cell r="C226" t="str">
            <v xml:space="preserve">  국 고 보 조 금</v>
          </cell>
        </row>
        <row r="227">
          <cell r="A227">
            <v>259</v>
          </cell>
          <cell r="C227" t="str">
            <v xml:space="preserve">  공 사 부 담 금</v>
          </cell>
        </row>
        <row r="228">
          <cell r="A228">
            <v>260</v>
          </cell>
          <cell r="C228" t="str">
            <v xml:space="preserve">  보  험  차  익</v>
          </cell>
        </row>
        <row r="229">
          <cell r="A229">
            <v>261</v>
          </cell>
          <cell r="C229" t="str">
            <v xml:space="preserve">  자산 수증 이익</v>
          </cell>
        </row>
        <row r="230">
          <cell r="A230">
            <v>262</v>
          </cell>
          <cell r="C230" t="str">
            <v xml:space="preserve">  채무 면제 이익</v>
          </cell>
        </row>
        <row r="231">
          <cell r="A231">
            <v>263</v>
          </cell>
          <cell r="C231" t="str">
            <v xml:space="preserve">  재 평 가적립금</v>
          </cell>
        </row>
        <row r="234">
          <cell r="A234">
            <v>270</v>
          </cell>
          <cell r="C234" t="str">
            <v>이  익  준  비  금</v>
          </cell>
        </row>
        <row r="235">
          <cell r="A235">
            <v>271</v>
          </cell>
          <cell r="C235" t="str">
            <v>기업합리화 적립금</v>
          </cell>
        </row>
        <row r="236">
          <cell r="A236">
            <v>272</v>
          </cell>
          <cell r="C236" t="str">
            <v>재무구조개선적립금</v>
          </cell>
        </row>
        <row r="237">
          <cell r="A237">
            <v>273</v>
          </cell>
          <cell r="C237" t="str">
            <v>배      당      금</v>
          </cell>
        </row>
        <row r="238">
          <cell r="A238">
            <v>274</v>
          </cell>
        </row>
        <row r="239">
          <cell r="A239">
            <v>275</v>
          </cell>
        </row>
        <row r="240">
          <cell r="A240">
            <v>276</v>
          </cell>
          <cell r="C240" t="str">
            <v>임  의  적  립  금</v>
          </cell>
        </row>
        <row r="241">
          <cell r="A241">
            <v>277</v>
          </cell>
          <cell r="C241" t="str">
            <v xml:space="preserve">  중소기업투자준비금</v>
          </cell>
        </row>
        <row r="242">
          <cell r="A242">
            <v>278</v>
          </cell>
          <cell r="C242" t="str">
            <v xml:space="preserve">  기술개발준비금</v>
          </cell>
        </row>
        <row r="243">
          <cell r="A243">
            <v>279</v>
          </cell>
          <cell r="C243" t="str">
            <v xml:space="preserve">  기술개발적립금</v>
          </cell>
        </row>
        <row r="244">
          <cell r="A244">
            <v>280</v>
          </cell>
          <cell r="C244" t="str">
            <v>차기이월이익잉여금</v>
          </cell>
        </row>
        <row r="245">
          <cell r="A245">
            <v>281</v>
          </cell>
          <cell r="C245" t="str">
            <v>차기이월  결 손 금</v>
          </cell>
        </row>
        <row r="246">
          <cell r="A246">
            <v>282</v>
          </cell>
          <cell r="C246" t="str">
            <v>당  기  순  이  익</v>
          </cell>
        </row>
        <row r="247">
          <cell r="A247">
            <v>283</v>
          </cell>
          <cell r="C247" t="str">
            <v>당  기  순  손  실</v>
          </cell>
        </row>
        <row r="250">
          <cell r="A250">
            <v>300</v>
          </cell>
          <cell r="C250" t="str">
            <v xml:space="preserve">  &lt; 매  출  액 &gt;</v>
          </cell>
        </row>
        <row r="251">
          <cell r="A251">
            <v>301</v>
          </cell>
          <cell r="C251" t="str">
            <v>상   품    매   출</v>
          </cell>
        </row>
        <row r="252">
          <cell r="A252">
            <v>302</v>
          </cell>
          <cell r="C252" t="str">
            <v>제   품    매   출</v>
          </cell>
        </row>
        <row r="253">
          <cell r="A253">
            <v>303</v>
          </cell>
          <cell r="C253" t="str">
            <v>임  가  공  수  입</v>
          </cell>
        </row>
        <row r="254">
          <cell r="A254">
            <v>304</v>
          </cell>
          <cell r="C254" t="str">
            <v>용   역    수   입</v>
          </cell>
        </row>
        <row r="255">
          <cell r="A255">
            <v>305</v>
          </cell>
          <cell r="C255" t="str">
            <v>임  대  료  수  입</v>
          </cell>
        </row>
        <row r="256">
          <cell r="A256">
            <v>306</v>
          </cell>
          <cell r="C256" t="str">
            <v>수   출    매   출</v>
          </cell>
        </row>
        <row r="257">
          <cell r="A257">
            <v>307</v>
          </cell>
          <cell r="C257" t="str">
            <v xml:space="preserve">  공  사  수  입</v>
          </cell>
        </row>
        <row r="258">
          <cell r="A258">
            <v>308</v>
          </cell>
          <cell r="C258" t="str">
            <v xml:space="preserve">  제  품  수  출</v>
          </cell>
        </row>
        <row r="259">
          <cell r="A259">
            <v>310</v>
          </cell>
          <cell r="C259" t="str">
            <v>주 택  분 양 수 입</v>
          </cell>
        </row>
        <row r="260">
          <cell r="A260">
            <v>311</v>
          </cell>
          <cell r="C260" t="str">
            <v>관   리    수   입</v>
          </cell>
        </row>
        <row r="261">
          <cell r="A261">
            <v>312</v>
          </cell>
          <cell r="C261" t="str">
            <v>기 타  사 업 수 입</v>
          </cell>
        </row>
        <row r="263">
          <cell r="A263">
            <v>320</v>
          </cell>
          <cell r="C263" t="str">
            <v xml:space="preserve">  &lt; 매 출 원 가 &gt;</v>
          </cell>
        </row>
        <row r="264">
          <cell r="A264">
            <v>321</v>
          </cell>
          <cell r="C264" t="str">
            <v>상 품 매 출 원 가</v>
          </cell>
        </row>
        <row r="265">
          <cell r="A265">
            <v>322</v>
          </cell>
          <cell r="C265" t="str">
            <v>기초 상품 재고액</v>
          </cell>
        </row>
        <row r="266">
          <cell r="A266">
            <v>323</v>
          </cell>
          <cell r="C266" t="str">
            <v xml:space="preserve">  당기상품매입액</v>
          </cell>
        </row>
        <row r="267">
          <cell r="A267">
            <v>324</v>
          </cell>
          <cell r="C267" t="str">
            <v xml:space="preserve">  기말상품재고액</v>
          </cell>
        </row>
        <row r="268">
          <cell r="A268">
            <v>325</v>
          </cell>
          <cell r="C268" t="str">
            <v>제 품 매 출 원 가</v>
          </cell>
        </row>
        <row r="269">
          <cell r="A269">
            <v>326</v>
          </cell>
          <cell r="C269" t="str">
            <v xml:space="preserve">  기초제품재고액</v>
          </cell>
        </row>
        <row r="270">
          <cell r="A270">
            <v>327</v>
          </cell>
          <cell r="C270" t="str">
            <v xml:space="preserve">  당기제품제조원가</v>
          </cell>
        </row>
        <row r="271">
          <cell r="A271">
            <v>328</v>
          </cell>
          <cell r="C271" t="str">
            <v xml:space="preserve">  기말제품재고액</v>
          </cell>
        </row>
        <row r="272">
          <cell r="A272">
            <v>330</v>
          </cell>
          <cell r="C272" t="str">
            <v xml:space="preserve">  매 출 원 가</v>
          </cell>
        </row>
        <row r="273">
          <cell r="C273" t="str">
            <v xml:space="preserve">  공사시공원가</v>
          </cell>
        </row>
        <row r="274">
          <cell r="C274" t="str">
            <v xml:space="preserve">  제         조</v>
          </cell>
        </row>
        <row r="276">
          <cell r="A276">
            <v>331</v>
          </cell>
          <cell r="C276" t="str">
            <v>주 택  분 양 원 가</v>
          </cell>
        </row>
        <row r="277">
          <cell r="A277">
            <v>332</v>
          </cell>
          <cell r="C277" t="str">
            <v>기초 미분양 주 택</v>
          </cell>
        </row>
        <row r="278">
          <cell r="A278">
            <v>333</v>
          </cell>
          <cell r="C278" t="str">
            <v>당기 주택완성원가</v>
          </cell>
        </row>
        <row r="279">
          <cell r="A279">
            <v>334</v>
          </cell>
          <cell r="C279" t="str">
            <v>기말 미분양 주 택</v>
          </cell>
        </row>
        <row r="280">
          <cell r="A280">
            <v>335</v>
          </cell>
          <cell r="C280" t="str">
            <v>관   리    원   가</v>
          </cell>
        </row>
        <row r="281">
          <cell r="A281">
            <v>336</v>
          </cell>
          <cell r="C281" t="str">
            <v>기 타  사 업 원 가</v>
          </cell>
        </row>
        <row r="282">
          <cell r="A282">
            <v>337</v>
          </cell>
          <cell r="C282" t="str">
            <v>당기 주택공사원가</v>
          </cell>
        </row>
        <row r="287">
          <cell r="A287">
            <v>420</v>
          </cell>
          <cell r="C287" t="str">
            <v xml:space="preserve">  &lt; 판매관리비 &gt;</v>
          </cell>
        </row>
        <row r="288">
          <cell r="A288">
            <v>421</v>
          </cell>
          <cell r="C288" t="str">
            <v>임   원    급   여</v>
          </cell>
        </row>
        <row r="289">
          <cell r="A289">
            <v>422</v>
          </cell>
          <cell r="C289" t="str">
            <v>급              여</v>
          </cell>
        </row>
        <row r="290">
          <cell r="A290">
            <v>423</v>
          </cell>
          <cell r="C290" t="str">
            <v>제      수      당</v>
          </cell>
        </row>
        <row r="291">
          <cell r="A291">
            <v>424</v>
          </cell>
          <cell r="C291" t="str">
            <v>상      여      금</v>
          </cell>
        </row>
        <row r="292">
          <cell r="A292">
            <v>425</v>
          </cell>
          <cell r="C292" t="str">
            <v>잡              급</v>
          </cell>
        </row>
        <row r="293">
          <cell r="A293">
            <v>426</v>
          </cell>
          <cell r="C293" t="str">
            <v>퇴직급여충당금전입</v>
          </cell>
        </row>
        <row r="294">
          <cell r="A294">
            <v>427</v>
          </cell>
          <cell r="C294" t="str">
            <v>단퇴급여충당금전입</v>
          </cell>
        </row>
        <row r="295">
          <cell r="A295">
            <v>428</v>
          </cell>
          <cell r="C295" t="str">
            <v>퇴   직    급   여</v>
          </cell>
        </row>
        <row r="297">
          <cell r="A297">
            <v>441</v>
          </cell>
          <cell r="C297" t="str">
            <v>복  리  후  생  비</v>
          </cell>
        </row>
        <row r="298">
          <cell r="A298">
            <v>442</v>
          </cell>
          <cell r="C298" t="str">
            <v>여  비  교  통  비</v>
          </cell>
        </row>
        <row r="299">
          <cell r="A299">
            <v>443</v>
          </cell>
          <cell r="C299" t="str">
            <v>통      신      비</v>
          </cell>
        </row>
        <row r="300">
          <cell r="A300">
            <v>444</v>
          </cell>
          <cell r="C300" t="str">
            <v>수  도  광  열  비</v>
          </cell>
        </row>
        <row r="301">
          <cell r="A301">
            <v>445</v>
          </cell>
          <cell r="C301" t="str">
            <v>전      력      비</v>
          </cell>
        </row>
        <row r="302">
          <cell r="A302">
            <v>446</v>
          </cell>
          <cell r="C302" t="str">
            <v>세  금  과  공  과</v>
          </cell>
        </row>
        <row r="303">
          <cell r="A303">
            <v>447</v>
          </cell>
          <cell r="C303" t="str">
            <v>지  급  임  차  료</v>
          </cell>
        </row>
        <row r="304">
          <cell r="A304">
            <v>448</v>
          </cell>
          <cell r="C304" t="str">
            <v>관      리      비</v>
          </cell>
        </row>
        <row r="305">
          <cell r="A305">
            <v>449</v>
          </cell>
          <cell r="C305" t="str">
            <v>수      선      비</v>
          </cell>
        </row>
        <row r="306">
          <cell r="A306">
            <v>450</v>
          </cell>
          <cell r="C306" t="str">
            <v>보      험      료</v>
          </cell>
        </row>
        <row r="307">
          <cell r="A307">
            <v>451</v>
          </cell>
          <cell r="C307" t="str">
            <v>접      대      비</v>
          </cell>
        </row>
        <row r="308">
          <cell r="A308">
            <v>452</v>
          </cell>
          <cell r="C308" t="str">
            <v>기      밀      비</v>
          </cell>
        </row>
        <row r="309">
          <cell r="A309">
            <v>453</v>
          </cell>
          <cell r="C309" t="str">
            <v>광  고  선  전  비</v>
          </cell>
        </row>
        <row r="310">
          <cell r="A310">
            <v>454</v>
          </cell>
          <cell r="C310" t="str">
            <v>보      관      료</v>
          </cell>
        </row>
        <row r="311">
          <cell r="A311">
            <v>455</v>
          </cell>
          <cell r="C311" t="str">
            <v>차  량  유  지  비</v>
          </cell>
        </row>
        <row r="312">
          <cell r="A312">
            <v>456</v>
          </cell>
          <cell r="C312" t="str">
            <v>지  급  수  수  료</v>
          </cell>
        </row>
        <row r="313">
          <cell r="A313">
            <v>457</v>
          </cell>
          <cell r="C313" t="str">
            <v>소   모    품   비</v>
          </cell>
        </row>
        <row r="314">
          <cell r="A314">
            <v>458</v>
          </cell>
          <cell r="C314" t="str">
            <v>사  무  용  품  비</v>
          </cell>
        </row>
        <row r="315">
          <cell r="A315">
            <v>459</v>
          </cell>
          <cell r="C315" t="str">
            <v>도  서  인  쇄  비</v>
          </cell>
        </row>
        <row r="316">
          <cell r="A316">
            <v>460</v>
          </cell>
          <cell r="C316" t="str">
            <v>교  육  훈  련  비</v>
          </cell>
        </row>
        <row r="317">
          <cell r="A317">
            <v>461</v>
          </cell>
          <cell r="C317" t="str">
            <v>회      의      비</v>
          </cell>
        </row>
        <row r="318">
          <cell r="A318">
            <v>462</v>
          </cell>
          <cell r="C318" t="str">
            <v>운      반      비</v>
          </cell>
        </row>
        <row r="319">
          <cell r="A319">
            <v>463</v>
          </cell>
          <cell r="C319" t="str">
            <v>포      장      비</v>
          </cell>
        </row>
        <row r="320">
          <cell r="A320">
            <v>464</v>
          </cell>
          <cell r="C320" t="str">
            <v>보      상      비</v>
          </cell>
        </row>
        <row r="321">
          <cell r="A321">
            <v>465</v>
          </cell>
          <cell r="C321" t="str">
            <v>하  자  보  수  비</v>
          </cell>
        </row>
        <row r="322">
          <cell r="A322">
            <v>466</v>
          </cell>
          <cell r="C322" t="str">
            <v>판  매  수  수  료</v>
          </cell>
        </row>
        <row r="323">
          <cell r="A323">
            <v>467</v>
          </cell>
          <cell r="C323" t="str">
            <v>판  매  촉  진  비</v>
          </cell>
        </row>
        <row r="324">
          <cell r="A324">
            <v>468</v>
          </cell>
          <cell r="C324" t="str">
            <v>견      본      비</v>
          </cell>
        </row>
        <row r="325">
          <cell r="A325">
            <v>469</v>
          </cell>
          <cell r="C325" t="str">
            <v>숙      식      비</v>
          </cell>
        </row>
        <row r="326">
          <cell r="A326">
            <v>470</v>
          </cell>
          <cell r="C326" t="str">
            <v>창  고  유  지  비</v>
          </cell>
        </row>
        <row r="327">
          <cell r="A327">
            <v>471</v>
          </cell>
          <cell r="C327" t="str">
            <v>감  가  상  각  비</v>
          </cell>
        </row>
        <row r="328">
          <cell r="A328">
            <v>472</v>
          </cell>
          <cell r="C328" t="str">
            <v xml:space="preserve">대  손  상  각  비 </v>
          </cell>
        </row>
        <row r="329">
          <cell r="A329">
            <v>473</v>
          </cell>
          <cell r="C329" t="str">
            <v>대 손 충 당 금전입</v>
          </cell>
        </row>
        <row r="330">
          <cell r="A330">
            <v>474</v>
          </cell>
          <cell r="C330" t="str">
            <v>무 형  자 산 상 각</v>
          </cell>
        </row>
        <row r="331">
          <cell r="A331">
            <v>475</v>
          </cell>
          <cell r="C331" t="str">
            <v>영  업  권  상  각</v>
          </cell>
        </row>
        <row r="332">
          <cell r="A332">
            <v>476</v>
          </cell>
          <cell r="C332" t="str">
            <v xml:space="preserve">  안 전 관 리 비</v>
          </cell>
        </row>
        <row r="333">
          <cell r="A333">
            <v>477</v>
          </cell>
          <cell r="C333" t="str">
            <v>미분양 주택 관리비</v>
          </cell>
        </row>
        <row r="334">
          <cell r="A334">
            <v>478</v>
          </cell>
          <cell r="C334" t="str">
            <v xml:space="preserve">  선급리스부대비상각</v>
          </cell>
        </row>
        <row r="335">
          <cell r="A335">
            <v>479</v>
          </cell>
          <cell r="C335" t="str">
            <v>잡              비</v>
          </cell>
        </row>
        <row r="337">
          <cell r="A337">
            <v>500</v>
          </cell>
          <cell r="C337" t="str">
            <v xml:space="preserve">  &lt; 영업외수익 &gt;</v>
          </cell>
        </row>
        <row r="338">
          <cell r="A338">
            <v>501</v>
          </cell>
          <cell r="C338" t="str">
            <v>이   자    수   익</v>
          </cell>
        </row>
        <row r="339">
          <cell r="A339">
            <v>502</v>
          </cell>
          <cell r="C339" t="str">
            <v>배  당  금  수  익</v>
          </cell>
        </row>
        <row r="340">
          <cell r="A340">
            <v>503</v>
          </cell>
          <cell r="C340" t="str">
            <v>임      대      료</v>
          </cell>
        </row>
        <row r="341">
          <cell r="A341">
            <v>504</v>
          </cell>
          <cell r="C341" t="str">
            <v>유가증권 처분 이익</v>
          </cell>
        </row>
        <row r="342">
          <cell r="A342">
            <v>505</v>
          </cell>
          <cell r="C342" t="str">
            <v>유가증권 평가 이익</v>
          </cell>
        </row>
        <row r="343">
          <cell r="A343">
            <v>506</v>
          </cell>
          <cell r="C343" t="str">
            <v>매   입    할   인</v>
          </cell>
        </row>
        <row r="344">
          <cell r="A344">
            <v>507</v>
          </cell>
          <cell r="C344" t="str">
            <v>외   환    차   익</v>
          </cell>
        </row>
        <row r="345">
          <cell r="A345">
            <v>508</v>
          </cell>
          <cell r="C345" t="str">
            <v>외 화  환 산 이 익</v>
          </cell>
        </row>
        <row r="346">
          <cell r="A346">
            <v>509</v>
          </cell>
          <cell r="C346" t="str">
            <v>투자자산 처분 이익</v>
          </cell>
        </row>
        <row r="347">
          <cell r="A347">
            <v>510</v>
          </cell>
          <cell r="C347" t="str">
            <v>유형자산 처분 이익</v>
          </cell>
        </row>
        <row r="348">
          <cell r="A348">
            <v>511</v>
          </cell>
          <cell r="C348" t="str">
            <v>상각채권 추심 이익</v>
          </cell>
        </row>
        <row r="349">
          <cell r="A349">
            <v>512</v>
          </cell>
          <cell r="C349" t="str">
            <v>사 채  상 환 이 익</v>
          </cell>
        </row>
        <row r="350">
          <cell r="A350">
            <v>513</v>
          </cell>
          <cell r="C350" t="str">
            <v>환율 조정대  환 입</v>
          </cell>
        </row>
        <row r="351">
          <cell r="A351">
            <v>514</v>
          </cell>
          <cell r="C351" t="str">
            <v xml:space="preserve">  수 입 수 수 료</v>
          </cell>
        </row>
        <row r="352">
          <cell r="A352">
            <v>515</v>
          </cell>
          <cell r="C352" t="str">
            <v>연   체    이   자</v>
          </cell>
        </row>
        <row r="353">
          <cell r="A353">
            <v>516</v>
          </cell>
          <cell r="C353" t="str">
            <v>유 가 증 권  이 자</v>
          </cell>
        </row>
        <row r="354">
          <cell r="A354">
            <v>517</v>
          </cell>
          <cell r="C354" t="str">
            <v xml:space="preserve">  대손충당금환입</v>
          </cell>
        </row>
        <row r="355">
          <cell r="A355">
            <v>519</v>
          </cell>
          <cell r="C355" t="str">
            <v>잡      이      익</v>
          </cell>
        </row>
        <row r="357">
          <cell r="A357">
            <v>520</v>
          </cell>
          <cell r="C357" t="str">
            <v xml:space="preserve">  &lt; 영업외비용 &gt;</v>
          </cell>
        </row>
        <row r="358">
          <cell r="A358">
            <v>521</v>
          </cell>
          <cell r="C358" t="str">
            <v>이   자    비   용</v>
          </cell>
        </row>
        <row r="359">
          <cell r="A359">
            <v>522</v>
          </cell>
          <cell r="C359" t="str">
            <v>이 연 자 산 상각비</v>
          </cell>
        </row>
        <row r="360">
          <cell r="A360">
            <v>523</v>
          </cell>
          <cell r="C360" t="str">
            <v>기타의 대손 상각비</v>
          </cell>
        </row>
        <row r="361">
          <cell r="A361">
            <v>524</v>
          </cell>
          <cell r="C361" t="str">
            <v>유가증권 처분 손실</v>
          </cell>
        </row>
        <row r="362">
          <cell r="A362">
            <v>525</v>
          </cell>
          <cell r="C362" t="str">
            <v>유가증권 평가 손실</v>
          </cell>
        </row>
        <row r="363">
          <cell r="A363">
            <v>526</v>
          </cell>
          <cell r="C363" t="str">
            <v>재고자산 평가 손실</v>
          </cell>
        </row>
        <row r="364">
          <cell r="A364">
            <v>527</v>
          </cell>
          <cell r="C364" t="str">
            <v>매   출    할   인</v>
          </cell>
        </row>
        <row r="365">
          <cell r="A365">
            <v>528</v>
          </cell>
          <cell r="C365" t="str">
            <v>외   환    차   손</v>
          </cell>
        </row>
        <row r="366">
          <cell r="A366">
            <v>529</v>
          </cell>
          <cell r="C366" t="str">
            <v>외 화  환 산 손 실</v>
          </cell>
        </row>
        <row r="367">
          <cell r="A367">
            <v>530</v>
          </cell>
          <cell r="C367" t="str">
            <v>기      부      금</v>
          </cell>
        </row>
        <row r="368">
          <cell r="A368">
            <v>531</v>
          </cell>
          <cell r="C368" t="str">
            <v>투자자산 처분 손실</v>
          </cell>
        </row>
        <row r="369">
          <cell r="A369">
            <v>532</v>
          </cell>
          <cell r="C369" t="str">
            <v>유형자산 처분 손실</v>
          </cell>
        </row>
        <row r="370">
          <cell r="A370">
            <v>533</v>
          </cell>
          <cell r="C370" t="str">
            <v>사 채  상 환 손 실</v>
          </cell>
        </row>
        <row r="371">
          <cell r="A371">
            <v>534</v>
          </cell>
          <cell r="C371" t="str">
            <v>환율 조정차  상 각</v>
          </cell>
        </row>
        <row r="372">
          <cell r="A372">
            <v>535</v>
          </cell>
          <cell r="C372" t="str">
            <v>창  업  비  상  각</v>
          </cell>
        </row>
        <row r="373">
          <cell r="A373">
            <v>536</v>
          </cell>
          <cell r="C373" t="str">
            <v>연 구 개발비 상 각</v>
          </cell>
        </row>
        <row r="374">
          <cell r="A374">
            <v>537</v>
          </cell>
          <cell r="C374" t="str">
            <v>법 인 세  추 납 액</v>
          </cell>
        </row>
        <row r="375">
          <cell r="A375">
            <v>539</v>
          </cell>
          <cell r="C375" t="str">
            <v>잡      손      실</v>
          </cell>
        </row>
        <row r="377">
          <cell r="A377">
            <v>550</v>
          </cell>
          <cell r="C377" t="str">
            <v xml:space="preserve">  &lt;특 별 이 익&gt;</v>
          </cell>
        </row>
        <row r="378">
          <cell r="A378">
            <v>551</v>
          </cell>
          <cell r="C378" t="str">
            <v>자 산  수 증 이 익</v>
          </cell>
        </row>
        <row r="379">
          <cell r="A379">
            <v>552</v>
          </cell>
          <cell r="C379" t="str">
            <v>채 무  면 제 이 익</v>
          </cell>
        </row>
        <row r="380">
          <cell r="A380">
            <v>553</v>
          </cell>
          <cell r="C380" t="str">
            <v>보   험    차   익</v>
          </cell>
        </row>
        <row r="381">
          <cell r="A381">
            <v>554</v>
          </cell>
          <cell r="C381" t="str">
            <v>전기 오류 수정이익</v>
          </cell>
        </row>
        <row r="382">
          <cell r="A382">
            <v>555</v>
          </cell>
          <cell r="C382" t="str">
            <v xml:space="preserve">   중소투자준비금환입</v>
          </cell>
        </row>
        <row r="383">
          <cell r="A383">
            <v>556</v>
          </cell>
          <cell r="C383" t="str">
            <v xml:space="preserve">   기술개발준비금환입</v>
          </cell>
        </row>
        <row r="384">
          <cell r="A384">
            <v>557</v>
          </cell>
          <cell r="C384" t="str">
            <v xml:space="preserve">   해외시장개척준비금환입</v>
          </cell>
        </row>
        <row r="385">
          <cell r="A385">
            <v>558</v>
          </cell>
          <cell r="C385" t="str">
            <v xml:space="preserve">   지방이전준비금환입</v>
          </cell>
        </row>
        <row r="386">
          <cell r="A386">
            <v>559</v>
          </cell>
          <cell r="C386" t="str">
            <v xml:space="preserve">   수출손실준비금환입</v>
          </cell>
        </row>
        <row r="387">
          <cell r="A387">
            <v>560</v>
          </cell>
          <cell r="C387" t="str">
            <v xml:space="preserve">  퇴직급여충당금환입</v>
          </cell>
        </row>
        <row r="388">
          <cell r="A388">
            <v>561</v>
          </cell>
          <cell r="C388" t="str">
            <v>고정 자산 처분이익</v>
          </cell>
        </row>
        <row r="390">
          <cell r="A390">
            <v>570</v>
          </cell>
          <cell r="C390" t="str">
            <v xml:space="preserve">  &lt;특 별 손 실&gt;</v>
          </cell>
        </row>
        <row r="391">
          <cell r="A391">
            <v>571</v>
          </cell>
          <cell r="C391" t="str">
            <v>재   해    손   실</v>
          </cell>
        </row>
        <row r="392">
          <cell r="A392">
            <v>572</v>
          </cell>
          <cell r="C392" t="str">
            <v>전기 오류 수정손실</v>
          </cell>
        </row>
        <row r="393">
          <cell r="A393">
            <v>573</v>
          </cell>
          <cell r="C393" t="str">
            <v xml:space="preserve">   중소투자준비금전입액</v>
          </cell>
        </row>
        <row r="394">
          <cell r="A394">
            <v>574</v>
          </cell>
          <cell r="C394" t="str">
            <v xml:space="preserve">   기술개발준비금전입액</v>
          </cell>
        </row>
        <row r="395">
          <cell r="A395">
            <v>575</v>
          </cell>
          <cell r="C395" t="str">
            <v xml:space="preserve">   해외개척준비금전입액</v>
          </cell>
        </row>
        <row r="396">
          <cell r="A396">
            <v>576</v>
          </cell>
          <cell r="C396" t="str">
            <v xml:space="preserve">   지방이전준비금전입액</v>
          </cell>
        </row>
        <row r="397">
          <cell r="A397">
            <v>577</v>
          </cell>
          <cell r="C397" t="str">
            <v xml:space="preserve">   수출손실준비금전입액</v>
          </cell>
        </row>
        <row r="398">
          <cell r="A398">
            <v>578</v>
          </cell>
          <cell r="C398" t="str">
            <v xml:space="preserve">  특  별  상  각</v>
          </cell>
        </row>
        <row r="399">
          <cell r="A399">
            <v>579</v>
          </cell>
          <cell r="C399" t="str">
            <v>고정 자산 처분손실</v>
          </cell>
        </row>
        <row r="401">
          <cell r="A401">
            <v>590</v>
          </cell>
          <cell r="C401" t="str">
            <v>법  인  세  비  용</v>
          </cell>
        </row>
        <row r="404">
          <cell r="A404">
            <v>599</v>
          </cell>
          <cell r="C404" t="str">
            <v xml:space="preserve">  &lt;재   료  비&gt;</v>
          </cell>
        </row>
        <row r="405">
          <cell r="A405">
            <v>600</v>
          </cell>
          <cell r="C405" t="str">
            <v xml:space="preserve">  &lt;원 재 료 비 &gt;</v>
          </cell>
        </row>
        <row r="406">
          <cell r="A406">
            <v>601</v>
          </cell>
          <cell r="C406" t="str">
            <v>원    재   료   비</v>
          </cell>
        </row>
        <row r="407">
          <cell r="A407">
            <v>602</v>
          </cell>
          <cell r="C407" t="str">
            <v>기초 원 재 료 재고</v>
          </cell>
        </row>
        <row r="408">
          <cell r="A408">
            <v>603</v>
          </cell>
          <cell r="C408" t="str">
            <v>당기 원 재 료 매입</v>
          </cell>
        </row>
        <row r="409">
          <cell r="A409">
            <v>604</v>
          </cell>
          <cell r="C409" t="str">
            <v>기말 원 재 료 재고</v>
          </cell>
        </row>
        <row r="410">
          <cell r="A410">
            <v>605</v>
          </cell>
          <cell r="C410" t="str">
            <v>타  계  정  대  체</v>
          </cell>
        </row>
        <row r="412">
          <cell r="A412">
            <v>610</v>
          </cell>
          <cell r="C412" t="str">
            <v xml:space="preserve">  &lt;부 재 료 비 &gt;</v>
          </cell>
        </row>
        <row r="413">
          <cell r="A413">
            <v>611</v>
          </cell>
          <cell r="C413" t="str">
            <v>부    재   료   비</v>
          </cell>
        </row>
        <row r="414">
          <cell r="A414">
            <v>612</v>
          </cell>
          <cell r="C414" t="str">
            <v>기초 부 재 료 재고</v>
          </cell>
        </row>
        <row r="415">
          <cell r="A415">
            <v>613</v>
          </cell>
          <cell r="C415" t="str">
            <v>당기 부 재 료 매입</v>
          </cell>
        </row>
        <row r="416">
          <cell r="A416">
            <v>614</v>
          </cell>
          <cell r="C416" t="str">
            <v>기말 부 재 료 재고</v>
          </cell>
        </row>
        <row r="417">
          <cell r="A417">
            <v>615</v>
          </cell>
          <cell r="C417" t="str">
            <v>타  계  정  대  체</v>
          </cell>
        </row>
        <row r="420">
          <cell r="A420">
            <v>620</v>
          </cell>
          <cell r="C420" t="str">
            <v xml:space="preserve">  &lt; 노  무  비 &gt;</v>
          </cell>
        </row>
        <row r="421">
          <cell r="A421">
            <v>621</v>
          </cell>
          <cell r="C421" t="str">
            <v>급              여</v>
          </cell>
        </row>
        <row r="422">
          <cell r="A422">
            <v>622</v>
          </cell>
          <cell r="C422" t="str">
            <v>임              금</v>
          </cell>
        </row>
        <row r="423">
          <cell r="A423">
            <v>623</v>
          </cell>
          <cell r="C423" t="str">
            <v>제      수      당</v>
          </cell>
        </row>
        <row r="424">
          <cell r="A424">
            <v>624</v>
          </cell>
          <cell r="C424" t="str">
            <v>상      여      금</v>
          </cell>
        </row>
        <row r="425">
          <cell r="A425">
            <v>625</v>
          </cell>
          <cell r="C425" t="str">
            <v>잡              급</v>
          </cell>
        </row>
        <row r="426">
          <cell r="A426">
            <v>626</v>
          </cell>
          <cell r="C426" t="str">
            <v>퇴직급여충당금전입</v>
          </cell>
        </row>
        <row r="427">
          <cell r="A427">
            <v>627</v>
          </cell>
          <cell r="C427" t="str">
            <v>단퇴급여충당금전입</v>
          </cell>
        </row>
        <row r="428">
          <cell r="A428">
            <v>628</v>
          </cell>
          <cell r="C428" t="str">
            <v>퇴   직   급    여</v>
          </cell>
        </row>
        <row r="431">
          <cell r="A431">
            <v>629</v>
          </cell>
          <cell r="C431" t="str">
            <v xml:space="preserve">  &lt; 외  주   비 &gt;</v>
          </cell>
        </row>
        <row r="434">
          <cell r="A434">
            <v>630</v>
          </cell>
          <cell r="C434" t="str">
            <v xml:space="preserve">  &lt; 경       비 &gt;</v>
          </cell>
        </row>
        <row r="435">
          <cell r="A435">
            <v>631</v>
          </cell>
          <cell r="C435" t="str">
            <v>외  주  가  공  비</v>
          </cell>
        </row>
        <row r="436">
          <cell r="A436">
            <v>632</v>
          </cell>
          <cell r="C436" t="str">
            <v>전      력      비</v>
          </cell>
        </row>
        <row r="437">
          <cell r="A437">
            <v>633</v>
          </cell>
          <cell r="C437" t="str">
            <v>가  스  수  도  비</v>
          </cell>
        </row>
        <row r="438">
          <cell r="A438">
            <v>634</v>
          </cell>
          <cell r="C438" t="str">
            <v>연      료      비</v>
          </cell>
        </row>
        <row r="439">
          <cell r="A439">
            <v>635</v>
          </cell>
          <cell r="C439" t="str">
            <v xml:space="preserve">부    자   재   비 </v>
          </cell>
        </row>
        <row r="440">
          <cell r="A440">
            <v>636</v>
          </cell>
          <cell r="C440" t="str">
            <v>소  모  공  구  비</v>
          </cell>
        </row>
        <row r="442">
          <cell r="A442">
            <v>641</v>
          </cell>
          <cell r="C442" t="str">
            <v>복  리  후  생  비</v>
          </cell>
        </row>
        <row r="443">
          <cell r="A443">
            <v>642</v>
          </cell>
          <cell r="C443" t="str">
            <v>여  비  교  통  비</v>
          </cell>
        </row>
        <row r="444">
          <cell r="A444">
            <v>643</v>
          </cell>
          <cell r="C444" t="str">
            <v>통      신      비</v>
          </cell>
        </row>
        <row r="445">
          <cell r="A445">
            <v>644</v>
          </cell>
          <cell r="C445" t="str">
            <v>수  도  광  열  비</v>
          </cell>
        </row>
        <row r="446">
          <cell r="A446">
            <v>645</v>
          </cell>
          <cell r="C446" t="str">
            <v>전      력      비</v>
          </cell>
        </row>
        <row r="447">
          <cell r="A447">
            <v>646</v>
          </cell>
          <cell r="C447" t="str">
            <v>세  금  과  공  과</v>
          </cell>
        </row>
        <row r="448">
          <cell r="A448">
            <v>647</v>
          </cell>
          <cell r="C448" t="str">
            <v>지  급  임  차  료</v>
          </cell>
        </row>
        <row r="449">
          <cell r="A449">
            <v>648</v>
          </cell>
          <cell r="C449" t="str">
            <v>관      리      비</v>
          </cell>
        </row>
        <row r="450">
          <cell r="A450">
            <v>649</v>
          </cell>
          <cell r="C450" t="str">
            <v>수      선      비</v>
          </cell>
        </row>
        <row r="451">
          <cell r="A451">
            <v>650</v>
          </cell>
          <cell r="C451" t="str">
            <v>보      험      료</v>
          </cell>
        </row>
        <row r="452">
          <cell r="A452">
            <v>651</v>
          </cell>
          <cell r="C452" t="str">
            <v>접      대      비</v>
          </cell>
        </row>
        <row r="453">
          <cell r="A453">
            <v>652</v>
          </cell>
          <cell r="C453" t="str">
            <v>기      밀      비</v>
          </cell>
        </row>
        <row r="454">
          <cell r="A454">
            <v>653</v>
          </cell>
          <cell r="C454" t="str">
            <v>광  고  선  전  비</v>
          </cell>
        </row>
        <row r="455">
          <cell r="A455">
            <v>654</v>
          </cell>
          <cell r="C455" t="str">
            <v>보      관      료</v>
          </cell>
        </row>
        <row r="456">
          <cell r="A456">
            <v>655</v>
          </cell>
          <cell r="C456" t="str">
            <v>차  량  유  지  비</v>
          </cell>
        </row>
        <row r="457">
          <cell r="A457">
            <v>656</v>
          </cell>
          <cell r="C457" t="str">
            <v>지  급  수  수  료</v>
          </cell>
        </row>
        <row r="458">
          <cell r="A458">
            <v>657</v>
          </cell>
          <cell r="C458" t="str">
            <v>소   모    품   비</v>
          </cell>
        </row>
        <row r="459">
          <cell r="A459">
            <v>658</v>
          </cell>
          <cell r="C459" t="str">
            <v>사  무  용  품  비</v>
          </cell>
        </row>
        <row r="460">
          <cell r="A460">
            <v>659</v>
          </cell>
          <cell r="C460" t="str">
            <v>도  서  인  쇄  비</v>
          </cell>
        </row>
        <row r="461">
          <cell r="A461">
            <v>660</v>
          </cell>
          <cell r="C461" t="str">
            <v>교  육  훈  련  비</v>
          </cell>
        </row>
        <row r="462">
          <cell r="A462">
            <v>661</v>
          </cell>
          <cell r="C462" t="str">
            <v>회      의      비</v>
          </cell>
        </row>
        <row r="463">
          <cell r="A463">
            <v>662</v>
          </cell>
          <cell r="C463" t="str">
            <v>운      반      비</v>
          </cell>
        </row>
        <row r="464">
          <cell r="A464">
            <v>663</v>
          </cell>
          <cell r="C464" t="str">
            <v>포      장      비</v>
          </cell>
        </row>
        <row r="465">
          <cell r="A465">
            <v>664</v>
          </cell>
          <cell r="C465" t="str">
            <v>보      상      비</v>
          </cell>
        </row>
        <row r="466">
          <cell r="A466">
            <v>665</v>
          </cell>
          <cell r="C466" t="str">
            <v>하  자  보  수  비</v>
          </cell>
        </row>
        <row r="467">
          <cell r="A467">
            <v>666</v>
          </cell>
          <cell r="C467" t="str">
            <v>판  매  수  수  료</v>
          </cell>
        </row>
        <row r="468">
          <cell r="A468">
            <v>667</v>
          </cell>
          <cell r="C468" t="str">
            <v>판  매  촉  진  비</v>
          </cell>
        </row>
        <row r="469">
          <cell r="A469">
            <v>668</v>
          </cell>
          <cell r="C469" t="str">
            <v>견  본  주  택  비</v>
          </cell>
        </row>
        <row r="470">
          <cell r="A470">
            <v>669</v>
          </cell>
          <cell r="C470" t="str">
            <v>숙      식      비</v>
          </cell>
        </row>
        <row r="471">
          <cell r="A471">
            <v>670</v>
          </cell>
          <cell r="C471" t="str">
            <v>창  고  유  지  비</v>
          </cell>
        </row>
        <row r="472">
          <cell r="A472">
            <v>671</v>
          </cell>
          <cell r="C472" t="str">
            <v>감  가  상  각  비</v>
          </cell>
        </row>
        <row r="473">
          <cell r="A473">
            <v>672</v>
          </cell>
          <cell r="C473" t="str">
            <v xml:space="preserve">대  손  상  각  비 </v>
          </cell>
        </row>
        <row r="474">
          <cell r="A474">
            <v>673</v>
          </cell>
          <cell r="C474" t="str">
            <v>대 손 충 당 금전입</v>
          </cell>
        </row>
        <row r="475">
          <cell r="A475">
            <v>674</v>
          </cell>
          <cell r="C475" t="str">
            <v>무 형  자 산 상 각</v>
          </cell>
        </row>
        <row r="476">
          <cell r="A476">
            <v>675</v>
          </cell>
          <cell r="C476" t="str">
            <v>견      본      비</v>
          </cell>
        </row>
        <row r="477">
          <cell r="A477">
            <v>676</v>
          </cell>
          <cell r="C477" t="str">
            <v>안  전  관  리  비</v>
          </cell>
        </row>
        <row r="478">
          <cell r="A478">
            <v>677</v>
          </cell>
          <cell r="C478" t="str">
            <v>중  기  유  지  비</v>
          </cell>
        </row>
        <row r="479">
          <cell r="A479">
            <v>678</v>
          </cell>
          <cell r="C479" t="str">
            <v>중 장 비  임 차 료</v>
          </cell>
        </row>
        <row r="480">
          <cell r="A480">
            <v>679</v>
          </cell>
          <cell r="C480" t="str">
            <v>잡              비</v>
          </cell>
        </row>
        <row r="481">
          <cell r="A481">
            <v>680</v>
          </cell>
          <cell r="C481" t="str">
            <v>가   설    손   료</v>
          </cell>
        </row>
        <row r="482">
          <cell r="C482" t="str">
            <v xml:space="preserve"> </v>
          </cell>
        </row>
        <row r="483">
          <cell r="C483" t="str">
            <v xml:space="preserve">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제출용"/>
      <sheetName val="도급비정산"/>
      <sheetName val="구내번호"/>
      <sheetName val="운영현황표"/>
      <sheetName val="업무별 인원"/>
      <sheetName val="Sheet2"/>
      <sheetName val="Sheet3"/>
    </sheetNames>
    <sheetDataSet>
      <sheetData sheetId="0"/>
      <sheetData sheetId="1"/>
      <sheetData sheetId="2" refreshError="1">
        <row r="3">
          <cell r="E3" t="str">
            <v>성   명</v>
          </cell>
          <cell r="F3" t="str">
            <v>사  번</v>
          </cell>
          <cell r="G3" t="str">
            <v>연령</v>
          </cell>
          <cell r="H3" t="str">
            <v>학력</v>
          </cell>
          <cell r="I3" t="str">
            <v>도급비</v>
          </cell>
          <cell r="J3" t="str">
            <v>실수령액</v>
          </cell>
          <cell r="K3" t="str">
            <v>근속기간</v>
          </cell>
        </row>
        <row r="4">
          <cell r="E4" t="str">
            <v>주은배</v>
          </cell>
          <cell r="G4">
            <v>22</v>
          </cell>
          <cell r="H4" t="str">
            <v>고졸</v>
          </cell>
          <cell r="I4">
            <v>1125000</v>
          </cell>
          <cell r="J4">
            <v>950000</v>
          </cell>
          <cell r="K4" t="str">
            <v>18개월</v>
          </cell>
        </row>
        <row r="5">
          <cell r="E5" t="str">
            <v>고남숙</v>
          </cell>
          <cell r="G5">
            <v>28</v>
          </cell>
          <cell r="H5" t="str">
            <v>고졸</v>
          </cell>
          <cell r="I5">
            <v>1000000</v>
          </cell>
          <cell r="J5">
            <v>925000</v>
          </cell>
          <cell r="K5" t="str">
            <v>1개월</v>
          </cell>
        </row>
        <row r="6">
          <cell r="E6" t="str">
            <v>윤상미</v>
          </cell>
          <cell r="G6">
            <v>24</v>
          </cell>
          <cell r="H6" t="str">
            <v>고졸</v>
          </cell>
          <cell r="I6">
            <v>1025000</v>
          </cell>
          <cell r="J6">
            <v>950000</v>
          </cell>
          <cell r="K6" t="str">
            <v>18개월</v>
          </cell>
        </row>
        <row r="7">
          <cell r="E7" t="str">
            <v>이문여</v>
          </cell>
          <cell r="G7">
            <v>24</v>
          </cell>
          <cell r="H7" t="str">
            <v>전문대졸</v>
          </cell>
          <cell r="I7">
            <v>1000000</v>
          </cell>
          <cell r="J7">
            <v>925000</v>
          </cell>
          <cell r="K7" t="str">
            <v>9개월</v>
          </cell>
        </row>
        <row r="8">
          <cell r="E8" t="str">
            <v>김호준</v>
          </cell>
          <cell r="G8">
            <v>29</v>
          </cell>
          <cell r="H8" t="str">
            <v>대졸</v>
          </cell>
          <cell r="I8">
            <v>1100000</v>
          </cell>
          <cell r="J8">
            <v>1042500</v>
          </cell>
          <cell r="K8" t="str">
            <v>2개월</v>
          </cell>
        </row>
        <row r="9">
          <cell r="E9" t="str">
            <v>황준호</v>
          </cell>
          <cell r="G9">
            <v>32</v>
          </cell>
          <cell r="H9" t="str">
            <v>전문대졸</v>
          </cell>
          <cell r="I9">
            <v>1100000</v>
          </cell>
          <cell r="J9">
            <v>1042500</v>
          </cell>
          <cell r="K9" t="str">
            <v>3개월</v>
          </cell>
        </row>
        <row r="10">
          <cell r="E10" t="str">
            <v>이미란</v>
          </cell>
          <cell r="G10">
            <v>26</v>
          </cell>
          <cell r="H10" t="str">
            <v>전문대졸</v>
          </cell>
          <cell r="I10">
            <v>1025000</v>
          </cell>
          <cell r="J10">
            <v>950000</v>
          </cell>
          <cell r="K10" t="str">
            <v>17개월</v>
          </cell>
        </row>
        <row r="11">
          <cell r="E11" t="str">
            <v>이래원</v>
          </cell>
          <cell r="G11">
            <v>24</v>
          </cell>
          <cell r="H11" t="str">
            <v>고졸</v>
          </cell>
          <cell r="I11">
            <v>1025000</v>
          </cell>
          <cell r="J11">
            <v>950000</v>
          </cell>
          <cell r="K11" t="str">
            <v>18개월</v>
          </cell>
        </row>
        <row r="12">
          <cell r="E12" t="str">
            <v>조미미</v>
          </cell>
          <cell r="G12">
            <v>26</v>
          </cell>
          <cell r="H12" t="str">
            <v>고졸</v>
          </cell>
          <cell r="I12">
            <v>1025000</v>
          </cell>
          <cell r="J12">
            <v>950000</v>
          </cell>
          <cell r="K12" t="str">
            <v>18개월</v>
          </cell>
        </row>
        <row r="13">
          <cell r="E13" t="str">
            <v>김연화</v>
          </cell>
          <cell r="G13">
            <v>24</v>
          </cell>
          <cell r="H13" t="str">
            <v>전문대졸</v>
          </cell>
          <cell r="I13">
            <v>1025000</v>
          </cell>
          <cell r="J13">
            <v>950000</v>
          </cell>
          <cell r="K13" t="str">
            <v>14개월</v>
          </cell>
        </row>
        <row r="14">
          <cell r="E14" t="str">
            <v>박병규</v>
          </cell>
          <cell r="G14">
            <v>32</v>
          </cell>
          <cell r="H14" t="str">
            <v>대졸</v>
          </cell>
          <cell r="I14">
            <v>1000000</v>
          </cell>
          <cell r="J14">
            <v>925000</v>
          </cell>
          <cell r="K14" t="str">
            <v>2개월</v>
          </cell>
        </row>
        <row r="15">
          <cell r="E15" t="str">
            <v>고숙경</v>
          </cell>
          <cell r="G15">
            <v>24</v>
          </cell>
          <cell r="H15" t="str">
            <v>전문대졸</v>
          </cell>
          <cell r="I15">
            <v>1025000</v>
          </cell>
          <cell r="J15">
            <v>950000</v>
          </cell>
          <cell r="K15" t="str">
            <v>18개월</v>
          </cell>
        </row>
        <row r="16">
          <cell r="E16" t="str">
            <v>나지영</v>
          </cell>
          <cell r="G16">
            <v>24</v>
          </cell>
          <cell r="H16" t="str">
            <v>전문대졸</v>
          </cell>
          <cell r="I16">
            <v>1025000</v>
          </cell>
          <cell r="J16">
            <v>950000</v>
          </cell>
          <cell r="K16" t="str">
            <v>18개월</v>
          </cell>
        </row>
        <row r="17">
          <cell r="E17" t="str">
            <v>최다연</v>
          </cell>
          <cell r="G17">
            <v>24</v>
          </cell>
          <cell r="H17" t="str">
            <v>전문대졸</v>
          </cell>
          <cell r="I17">
            <v>1025000</v>
          </cell>
          <cell r="J17">
            <v>950000</v>
          </cell>
          <cell r="K17" t="str">
            <v>18개월</v>
          </cell>
        </row>
        <row r="18">
          <cell r="E18" t="str">
            <v>윤영숙</v>
          </cell>
          <cell r="G18">
            <v>24</v>
          </cell>
          <cell r="H18" t="str">
            <v>전문대졸</v>
          </cell>
          <cell r="I18">
            <v>1025000</v>
          </cell>
          <cell r="J18">
            <v>950000</v>
          </cell>
          <cell r="K18" t="str">
            <v>17개월</v>
          </cell>
        </row>
        <row r="19">
          <cell r="E19" t="str">
            <v>왕경민</v>
          </cell>
          <cell r="G19">
            <v>25</v>
          </cell>
          <cell r="H19" t="str">
            <v>전문대졸</v>
          </cell>
          <cell r="I19">
            <v>1025000</v>
          </cell>
          <cell r="J19">
            <v>950000</v>
          </cell>
          <cell r="K19" t="str">
            <v>25개월</v>
          </cell>
        </row>
        <row r="20">
          <cell r="E20" t="str">
            <v>이혜영</v>
          </cell>
          <cell r="G20">
            <v>24</v>
          </cell>
          <cell r="H20" t="str">
            <v>전문대졸</v>
          </cell>
          <cell r="I20">
            <v>1025000</v>
          </cell>
          <cell r="J20">
            <v>950000</v>
          </cell>
          <cell r="K20" t="str">
            <v>17개월</v>
          </cell>
        </row>
        <row r="21">
          <cell r="E21" t="str">
            <v>설진권</v>
          </cell>
          <cell r="G21">
            <v>30</v>
          </cell>
          <cell r="H21" t="str">
            <v>전문대졸</v>
          </cell>
          <cell r="I21">
            <v>1000000</v>
          </cell>
          <cell r="J21">
            <v>925000</v>
          </cell>
          <cell r="K21" t="str">
            <v>2개월</v>
          </cell>
        </row>
        <row r="22">
          <cell r="E22" t="str">
            <v>김수진</v>
          </cell>
          <cell r="G22">
            <v>24</v>
          </cell>
          <cell r="H22" t="str">
            <v>고졸</v>
          </cell>
          <cell r="I22">
            <v>1025000</v>
          </cell>
          <cell r="J22">
            <v>950000</v>
          </cell>
          <cell r="K22" t="str">
            <v>14개월</v>
          </cell>
        </row>
        <row r="23">
          <cell r="E23" t="str">
            <v>이진호</v>
          </cell>
          <cell r="G23">
            <v>29</v>
          </cell>
          <cell r="H23" t="str">
            <v>대졸</v>
          </cell>
          <cell r="I23">
            <v>1000000</v>
          </cell>
          <cell r="J23">
            <v>925000</v>
          </cell>
          <cell r="K23" t="str">
            <v>3개월</v>
          </cell>
        </row>
        <row r="24">
          <cell r="E24" t="str">
            <v>오선영</v>
          </cell>
          <cell r="G24">
            <v>23</v>
          </cell>
          <cell r="H24" t="str">
            <v>고졸</v>
          </cell>
          <cell r="I24">
            <v>1000000</v>
          </cell>
          <cell r="J24">
            <v>925000</v>
          </cell>
          <cell r="K24" t="str">
            <v>3개월</v>
          </cell>
        </row>
        <row r="25">
          <cell r="E25" t="str">
            <v>이수목</v>
          </cell>
          <cell r="G25">
            <v>25</v>
          </cell>
          <cell r="H25" t="str">
            <v>전문대졸</v>
          </cell>
          <cell r="I25">
            <v>1000000</v>
          </cell>
          <cell r="J25">
            <v>925000</v>
          </cell>
          <cell r="K25" t="str">
            <v>6개월</v>
          </cell>
        </row>
        <row r="26">
          <cell r="E26" t="str">
            <v>정지은</v>
          </cell>
          <cell r="G26">
            <v>26</v>
          </cell>
          <cell r="H26" t="str">
            <v>대졸</v>
          </cell>
          <cell r="I26">
            <v>1000000</v>
          </cell>
          <cell r="J26">
            <v>925000</v>
          </cell>
          <cell r="K26" t="str">
            <v>9개월</v>
          </cell>
        </row>
        <row r="27">
          <cell r="E27" t="str">
            <v>이윤주</v>
          </cell>
          <cell r="G27">
            <v>27</v>
          </cell>
          <cell r="H27" t="str">
            <v>전문대졸</v>
          </cell>
          <cell r="I27">
            <v>1025000</v>
          </cell>
          <cell r="J27">
            <v>950000</v>
          </cell>
          <cell r="K27" t="str">
            <v>10개월</v>
          </cell>
        </row>
        <row r="28">
          <cell r="E28" t="str">
            <v>최수영</v>
          </cell>
          <cell r="G28">
            <v>25</v>
          </cell>
          <cell r="H28" t="str">
            <v>고졸</v>
          </cell>
          <cell r="I28">
            <v>1025000</v>
          </cell>
          <cell r="J28">
            <v>950000</v>
          </cell>
          <cell r="K28" t="str">
            <v>17개월</v>
          </cell>
        </row>
        <row r="29">
          <cell r="E29" t="str">
            <v>이대호</v>
          </cell>
          <cell r="G29">
            <v>31</v>
          </cell>
          <cell r="H29" t="str">
            <v>고졸</v>
          </cell>
          <cell r="I29">
            <v>520671</v>
          </cell>
          <cell r="J29">
            <v>397827</v>
          </cell>
          <cell r="K29" t="str">
            <v>3개월</v>
          </cell>
        </row>
        <row r="30">
          <cell r="E30" t="str">
            <v>박재중</v>
          </cell>
          <cell r="G30">
            <v>32</v>
          </cell>
          <cell r="H30" t="str">
            <v>고졸</v>
          </cell>
          <cell r="I30">
            <v>520671</v>
          </cell>
          <cell r="J30">
            <v>397827</v>
          </cell>
          <cell r="K30" t="str">
            <v>3개월</v>
          </cell>
        </row>
        <row r="31">
          <cell r="E31" t="str">
            <v>정창영</v>
          </cell>
          <cell r="G31">
            <v>29</v>
          </cell>
          <cell r="H31" t="str">
            <v>고졸</v>
          </cell>
          <cell r="I31">
            <v>520671</v>
          </cell>
          <cell r="J31">
            <v>397827</v>
          </cell>
          <cell r="K31" t="str">
            <v>3개월</v>
          </cell>
        </row>
        <row r="32">
          <cell r="E32" t="str">
            <v>채석찬</v>
          </cell>
          <cell r="G32">
            <v>35</v>
          </cell>
          <cell r="H32" t="str">
            <v>대졸</v>
          </cell>
          <cell r="I32">
            <v>520671</v>
          </cell>
          <cell r="J32">
            <v>397827</v>
          </cell>
          <cell r="K32" t="str">
            <v>3개월</v>
          </cell>
        </row>
        <row r="33">
          <cell r="E33" t="str">
            <v>김성재</v>
          </cell>
          <cell r="G33">
            <v>32</v>
          </cell>
          <cell r="H33" t="str">
            <v>대졸</v>
          </cell>
          <cell r="I33">
            <v>520671</v>
          </cell>
          <cell r="J33">
            <v>397827</v>
          </cell>
          <cell r="K33" t="str">
            <v>3개월</v>
          </cell>
        </row>
        <row r="34">
          <cell r="E34" t="str">
            <v>신기호</v>
          </cell>
          <cell r="G34">
            <v>28</v>
          </cell>
          <cell r="H34" t="str">
            <v>고졸</v>
          </cell>
          <cell r="I34">
            <v>520671</v>
          </cell>
          <cell r="J34">
            <v>397827</v>
          </cell>
          <cell r="K34" t="str">
            <v>3개월</v>
          </cell>
        </row>
        <row r="35">
          <cell r="E35" t="str">
            <v>이용귀</v>
          </cell>
          <cell r="G35">
            <v>32</v>
          </cell>
          <cell r="H35" t="str">
            <v>대졸</v>
          </cell>
          <cell r="I35">
            <v>520671</v>
          </cell>
          <cell r="J35">
            <v>397827</v>
          </cell>
          <cell r="K35" t="str">
            <v>3개월</v>
          </cell>
        </row>
        <row r="36">
          <cell r="E36" t="str">
            <v>김윤기</v>
          </cell>
          <cell r="G36">
            <v>30</v>
          </cell>
          <cell r="H36" t="str">
            <v>고졸</v>
          </cell>
          <cell r="I36">
            <v>520671</v>
          </cell>
          <cell r="J36">
            <v>397827</v>
          </cell>
          <cell r="K36" t="str">
            <v>2개월</v>
          </cell>
        </row>
        <row r="37">
          <cell r="E37" t="str">
            <v>윤수연</v>
          </cell>
          <cell r="G37">
            <v>24</v>
          </cell>
          <cell r="H37" t="str">
            <v>전문대졸</v>
          </cell>
          <cell r="I37">
            <v>1000000</v>
          </cell>
          <cell r="J37">
            <v>925000</v>
          </cell>
          <cell r="K37" t="str">
            <v>6개월</v>
          </cell>
        </row>
        <row r="38">
          <cell r="E38" t="str">
            <v>한정아</v>
          </cell>
          <cell r="G38">
            <v>25</v>
          </cell>
          <cell r="H38" t="str">
            <v>고졸</v>
          </cell>
          <cell r="I38">
            <v>1025000</v>
          </cell>
          <cell r="J38">
            <v>950000</v>
          </cell>
          <cell r="K38" t="str">
            <v>17개월</v>
          </cell>
        </row>
        <row r="39">
          <cell r="E39" t="str">
            <v>신현숙</v>
          </cell>
          <cell r="G39">
            <v>25</v>
          </cell>
          <cell r="H39" t="str">
            <v>고졸</v>
          </cell>
          <cell r="I39">
            <v>1025000</v>
          </cell>
          <cell r="J39">
            <v>950000</v>
          </cell>
          <cell r="K39" t="str">
            <v>18개월</v>
          </cell>
        </row>
        <row r="40">
          <cell r="E40" t="str">
            <v>강호진</v>
          </cell>
          <cell r="G40">
            <v>31</v>
          </cell>
          <cell r="H40" t="str">
            <v>대졸</v>
          </cell>
          <cell r="I40">
            <v>1100000</v>
          </cell>
          <cell r="J40">
            <v>1042500</v>
          </cell>
          <cell r="K40" t="str">
            <v>2개월</v>
          </cell>
        </row>
        <row r="41">
          <cell r="E41" t="str">
            <v>정문숙</v>
          </cell>
          <cell r="G41">
            <v>26</v>
          </cell>
          <cell r="H41" t="str">
            <v>고졸</v>
          </cell>
          <cell r="I41">
            <v>1025000</v>
          </cell>
          <cell r="J41">
            <v>950000</v>
          </cell>
          <cell r="K41" t="str">
            <v>18개월</v>
          </cell>
        </row>
        <row r="42">
          <cell r="E42" t="str">
            <v>김민영</v>
          </cell>
          <cell r="G42">
            <v>23</v>
          </cell>
          <cell r="H42" t="str">
            <v>고졸</v>
          </cell>
          <cell r="I42">
            <v>1000000</v>
          </cell>
          <cell r="J42">
            <v>925000</v>
          </cell>
          <cell r="K42" t="str">
            <v>2개월</v>
          </cell>
        </row>
        <row r="43">
          <cell r="E43" t="str">
            <v>최진희</v>
          </cell>
          <cell r="G43">
            <v>25</v>
          </cell>
          <cell r="H43" t="str">
            <v>전문대졸</v>
          </cell>
          <cell r="I43">
            <v>1025000</v>
          </cell>
          <cell r="J43">
            <v>950000</v>
          </cell>
          <cell r="K43" t="str">
            <v>17개월</v>
          </cell>
        </row>
        <row r="44">
          <cell r="E44" t="str">
            <v>박선미</v>
          </cell>
          <cell r="G44">
            <v>25</v>
          </cell>
          <cell r="H44" t="str">
            <v>고졸</v>
          </cell>
          <cell r="I44">
            <v>1025000</v>
          </cell>
          <cell r="J44">
            <v>950000</v>
          </cell>
          <cell r="K44" t="str">
            <v>17개월</v>
          </cell>
        </row>
        <row r="45">
          <cell r="E45" t="str">
            <v>김선진</v>
          </cell>
          <cell r="G45">
            <v>27</v>
          </cell>
          <cell r="H45" t="str">
            <v>전문대졸</v>
          </cell>
          <cell r="I45">
            <v>1000000</v>
          </cell>
          <cell r="J45">
            <v>925000</v>
          </cell>
          <cell r="K45" t="str">
            <v>2개월</v>
          </cell>
        </row>
        <row r="46">
          <cell r="E46" t="str">
            <v>조은옥</v>
          </cell>
          <cell r="G46">
            <v>26</v>
          </cell>
          <cell r="H46" t="str">
            <v>대졸</v>
          </cell>
          <cell r="I46">
            <v>1000000</v>
          </cell>
          <cell r="J46">
            <v>925000</v>
          </cell>
          <cell r="K46" t="str">
            <v>1개월</v>
          </cell>
        </row>
        <row r="47">
          <cell r="E47" t="str">
            <v>이진호</v>
          </cell>
          <cell r="G47">
            <v>29</v>
          </cell>
          <cell r="H47" t="str">
            <v>대졸</v>
          </cell>
        </row>
        <row r="48">
          <cell r="E48" t="str">
            <v>정해진</v>
          </cell>
          <cell r="G48">
            <v>24</v>
          </cell>
          <cell r="H48" t="str">
            <v>전문대졸</v>
          </cell>
          <cell r="I48">
            <v>1025000</v>
          </cell>
          <cell r="J48">
            <v>950000</v>
          </cell>
          <cell r="K48" t="str">
            <v>18개월</v>
          </cell>
        </row>
        <row r="49">
          <cell r="E49" t="str">
            <v>김현정</v>
          </cell>
          <cell r="G49">
            <v>23</v>
          </cell>
          <cell r="H49" t="str">
            <v>고졸</v>
          </cell>
          <cell r="I49">
            <v>1025000</v>
          </cell>
          <cell r="J49">
            <v>950000</v>
          </cell>
          <cell r="K49" t="str">
            <v>15개월</v>
          </cell>
        </row>
        <row r="50">
          <cell r="E50" t="str">
            <v>김학진</v>
          </cell>
          <cell r="G50">
            <v>27</v>
          </cell>
          <cell r="H50" t="str">
            <v>고졸</v>
          </cell>
          <cell r="I50">
            <v>1025000</v>
          </cell>
          <cell r="J50">
            <v>950000</v>
          </cell>
          <cell r="K50" t="str">
            <v>25개월</v>
          </cell>
        </row>
        <row r="51">
          <cell r="E51" t="str">
            <v>김종진</v>
          </cell>
          <cell r="G51">
            <v>25</v>
          </cell>
          <cell r="H51" t="str">
            <v>고졸</v>
          </cell>
          <cell r="I51">
            <v>1025000</v>
          </cell>
          <cell r="J51">
            <v>950000</v>
          </cell>
          <cell r="K51" t="str">
            <v>17개월</v>
          </cell>
        </row>
        <row r="52">
          <cell r="E52" t="str">
            <v>이동규</v>
          </cell>
          <cell r="G52">
            <v>24</v>
          </cell>
          <cell r="H52" t="str">
            <v>고졸</v>
          </cell>
          <cell r="I52">
            <v>1000000</v>
          </cell>
          <cell r="J52">
            <v>925000</v>
          </cell>
          <cell r="K52" t="str">
            <v>9개월</v>
          </cell>
        </row>
        <row r="53">
          <cell r="E53" t="str">
            <v>윤영철</v>
          </cell>
          <cell r="G53">
            <v>25</v>
          </cell>
          <cell r="H53" t="str">
            <v>전문대졸</v>
          </cell>
          <cell r="I53">
            <v>1000000</v>
          </cell>
          <cell r="J53">
            <v>925000</v>
          </cell>
          <cell r="K53" t="str">
            <v>3개월</v>
          </cell>
        </row>
        <row r="54">
          <cell r="E54" t="str">
            <v>이수진</v>
          </cell>
          <cell r="G54">
            <v>24</v>
          </cell>
          <cell r="H54" t="str">
            <v>전문대졸</v>
          </cell>
          <cell r="I54">
            <v>1000000</v>
          </cell>
          <cell r="J54">
            <v>925000</v>
          </cell>
          <cell r="K54" t="str">
            <v>5개월</v>
          </cell>
        </row>
        <row r="55">
          <cell r="E55" t="str">
            <v>손영애</v>
          </cell>
          <cell r="G55">
            <v>24</v>
          </cell>
          <cell r="H55" t="str">
            <v>고졸</v>
          </cell>
          <cell r="I55">
            <v>1025000</v>
          </cell>
          <cell r="J55">
            <v>950000</v>
          </cell>
          <cell r="K55" t="str">
            <v>18개월</v>
          </cell>
        </row>
        <row r="56">
          <cell r="E56" t="str">
            <v>조선미</v>
          </cell>
          <cell r="G56">
            <v>26</v>
          </cell>
          <cell r="H56" t="str">
            <v>대졸</v>
          </cell>
          <cell r="I56">
            <v>1025000</v>
          </cell>
          <cell r="J56">
            <v>950000</v>
          </cell>
          <cell r="K56" t="str">
            <v>18개월</v>
          </cell>
        </row>
        <row r="57">
          <cell r="E57" t="str">
            <v>이미현</v>
          </cell>
          <cell r="G57">
            <v>27</v>
          </cell>
          <cell r="H57" t="str">
            <v>대졸</v>
          </cell>
          <cell r="I57">
            <v>1025000</v>
          </cell>
          <cell r="J57">
            <v>950000</v>
          </cell>
          <cell r="K57" t="str">
            <v>14개월</v>
          </cell>
        </row>
        <row r="58">
          <cell r="E58" t="str">
            <v>조진석</v>
          </cell>
          <cell r="G58">
            <v>29</v>
          </cell>
          <cell r="H58" t="str">
            <v>전문대졸</v>
          </cell>
          <cell r="I58">
            <v>1100000</v>
          </cell>
          <cell r="J58">
            <v>1042500</v>
          </cell>
          <cell r="K58" t="str">
            <v>2개월</v>
          </cell>
        </row>
        <row r="59">
          <cell r="E59" t="str">
            <v>천정미</v>
          </cell>
          <cell r="G59">
            <v>25</v>
          </cell>
          <cell r="H59" t="str">
            <v>전문대졸</v>
          </cell>
          <cell r="I59">
            <v>1025000</v>
          </cell>
          <cell r="J59">
            <v>950000</v>
          </cell>
          <cell r="K59" t="str">
            <v>18개월</v>
          </cell>
        </row>
        <row r="60">
          <cell r="E60" t="str">
            <v>김명옥</v>
          </cell>
          <cell r="G60">
            <v>25</v>
          </cell>
          <cell r="H60" t="str">
            <v>고졸</v>
          </cell>
          <cell r="I60">
            <v>1025000</v>
          </cell>
          <cell r="J60">
            <v>950000</v>
          </cell>
          <cell r="K60" t="str">
            <v>17개월</v>
          </cell>
        </row>
        <row r="61">
          <cell r="E61" t="str">
            <v>민희영</v>
          </cell>
          <cell r="G61">
            <v>26</v>
          </cell>
          <cell r="H61" t="str">
            <v>고졸</v>
          </cell>
          <cell r="I61">
            <v>1025000</v>
          </cell>
          <cell r="J61">
            <v>950000</v>
          </cell>
          <cell r="K61" t="str">
            <v>19개월</v>
          </cell>
        </row>
        <row r="62">
          <cell r="E62" t="str">
            <v>최문영</v>
          </cell>
          <cell r="G62">
            <v>26</v>
          </cell>
          <cell r="H62" t="str">
            <v>대졸</v>
          </cell>
          <cell r="I62">
            <v>1000000</v>
          </cell>
          <cell r="J62">
            <v>925000</v>
          </cell>
          <cell r="K62" t="str">
            <v>2개월</v>
          </cell>
        </row>
        <row r="63">
          <cell r="E63" t="str">
            <v>고민영</v>
          </cell>
          <cell r="G63">
            <v>26</v>
          </cell>
          <cell r="H63" t="str">
            <v>전문대졸</v>
          </cell>
          <cell r="I63">
            <v>1025000</v>
          </cell>
          <cell r="J63">
            <v>950000</v>
          </cell>
          <cell r="K63" t="str">
            <v>17개월</v>
          </cell>
        </row>
        <row r="64">
          <cell r="E64" t="str">
            <v>김경화</v>
          </cell>
          <cell r="G64">
            <v>22</v>
          </cell>
          <cell r="H64" t="str">
            <v>고졸</v>
          </cell>
          <cell r="I64">
            <v>1025000</v>
          </cell>
          <cell r="J64">
            <v>950000</v>
          </cell>
          <cell r="K64" t="str">
            <v>18개월</v>
          </cell>
        </row>
        <row r="65">
          <cell r="E65" t="str">
            <v>최현영</v>
          </cell>
          <cell r="G65">
            <v>24</v>
          </cell>
          <cell r="H65" t="str">
            <v>고졸</v>
          </cell>
          <cell r="I65">
            <v>1025000</v>
          </cell>
          <cell r="J65">
            <v>950000</v>
          </cell>
          <cell r="K65" t="str">
            <v>15개월</v>
          </cell>
        </row>
        <row r="66">
          <cell r="E66" t="str">
            <v>정소미</v>
          </cell>
          <cell r="G66">
            <v>27</v>
          </cell>
          <cell r="H66" t="str">
            <v>대졸</v>
          </cell>
          <cell r="I66">
            <v>1100000</v>
          </cell>
          <cell r="J66">
            <v>1042500</v>
          </cell>
          <cell r="K66" t="str">
            <v>2개월</v>
          </cell>
        </row>
        <row r="67">
          <cell r="E67" t="str">
            <v>현정광</v>
          </cell>
          <cell r="G67">
            <v>21</v>
          </cell>
          <cell r="H67" t="str">
            <v>고졸</v>
          </cell>
          <cell r="I67">
            <v>1000000</v>
          </cell>
          <cell r="J67">
            <v>925000</v>
          </cell>
          <cell r="K67" t="str">
            <v>6개월</v>
          </cell>
        </row>
        <row r="68">
          <cell r="E68" t="str">
            <v>홍경선</v>
          </cell>
          <cell r="G68">
            <v>25</v>
          </cell>
          <cell r="H68" t="str">
            <v>고졸</v>
          </cell>
          <cell r="I68">
            <v>1025000</v>
          </cell>
          <cell r="J68">
            <v>950000</v>
          </cell>
          <cell r="K68" t="str">
            <v>19개월</v>
          </cell>
        </row>
        <row r="69">
          <cell r="E69" t="str">
            <v>최은아</v>
          </cell>
          <cell r="G69">
            <v>23</v>
          </cell>
          <cell r="H69" t="str">
            <v>전문대졸</v>
          </cell>
          <cell r="I69">
            <v>1000000</v>
          </cell>
          <cell r="J69">
            <v>925000</v>
          </cell>
          <cell r="K69" t="str">
            <v>9개월</v>
          </cell>
        </row>
        <row r="70">
          <cell r="E70" t="str">
            <v>황성원</v>
          </cell>
          <cell r="G70">
            <v>26</v>
          </cell>
          <cell r="H70" t="str">
            <v>전문대졸</v>
          </cell>
          <cell r="I70">
            <v>1025000</v>
          </cell>
          <cell r="J70">
            <v>950000</v>
          </cell>
          <cell r="K70" t="str">
            <v>14개월</v>
          </cell>
        </row>
        <row r="71">
          <cell r="E71" t="str">
            <v>최선영</v>
          </cell>
          <cell r="G71">
            <v>24</v>
          </cell>
          <cell r="H71" t="str">
            <v>고졸</v>
          </cell>
          <cell r="I71">
            <v>1000000</v>
          </cell>
          <cell r="J71">
            <v>925000</v>
          </cell>
          <cell r="K71" t="str">
            <v>8개월</v>
          </cell>
        </row>
        <row r="72">
          <cell r="E72" t="str">
            <v>김은정</v>
          </cell>
          <cell r="G72">
            <v>24</v>
          </cell>
          <cell r="H72" t="str">
            <v>고졸</v>
          </cell>
          <cell r="I72">
            <v>1025000</v>
          </cell>
          <cell r="J72">
            <v>950000</v>
          </cell>
          <cell r="K72" t="str">
            <v>14개월</v>
          </cell>
        </row>
        <row r="73">
          <cell r="E73" t="str">
            <v>최선정</v>
          </cell>
          <cell r="G73">
            <v>23</v>
          </cell>
          <cell r="H73" t="str">
            <v>전문대졸</v>
          </cell>
          <cell r="I73">
            <v>1025000</v>
          </cell>
          <cell r="J73">
            <v>950000</v>
          </cell>
          <cell r="K73" t="str">
            <v>18개월</v>
          </cell>
        </row>
        <row r="74">
          <cell r="E74" t="str">
            <v>노현찬</v>
          </cell>
          <cell r="G74">
            <v>31</v>
          </cell>
          <cell r="H74" t="str">
            <v>대졸</v>
          </cell>
          <cell r="I74">
            <v>1000000</v>
          </cell>
          <cell r="J74">
            <v>925000</v>
          </cell>
          <cell r="K74" t="str">
            <v>2개월</v>
          </cell>
        </row>
        <row r="75">
          <cell r="E75" t="str">
            <v>나지완</v>
          </cell>
          <cell r="G75">
            <v>23</v>
          </cell>
          <cell r="H75" t="str">
            <v>고졸</v>
          </cell>
          <cell r="I75">
            <v>1025000</v>
          </cell>
          <cell r="J75">
            <v>950000</v>
          </cell>
          <cell r="K75" t="str">
            <v>18개월</v>
          </cell>
        </row>
        <row r="76">
          <cell r="E76" t="str">
            <v>박승애</v>
          </cell>
          <cell r="G76">
            <v>24</v>
          </cell>
          <cell r="H76" t="str">
            <v>대졸</v>
          </cell>
          <cell r="I76">
            <v>1025000</v>
          </cell>
          <cell r="J76">
            <v>950000</v>
          </cell>
          <cell r="K76" t="str">
            <v>17개월</v>
          </cell>
        </row>
        <row r="77">
          <cell r="E77" t="str">
            <v>이형빈</v>
          </cell>
          <cell r="G77">
            <v>28</v>
          </cell>
          <cell r="H77" t="str">
            <v>전문대졸</v>
          </cell>
          <cell r="I77">
            <v>1000000</v>
          </cell>
          <cell r="J77">
            <v>925000</v>
          </cell>
          <cell r="K77" t="str">
            <v>2개월</v>
          </cell>
        </row>
        <row r="78">
          <cell r="E78" t="str">
            <v>오윤경</v>
          </cell>
          <cell r="G78">
            <v>26</v>
          </cell>
          <cell r="H78" t="str">
            <v>고졸</v>
          </cell>
          <cell r="I78">
            <v>1025000</v>
          </cell>
          <cell r="J78">
            <v>950000</v>
          </cell>
          <cell r="K78" t="str">
            <v>19개월</v>
          </cell>
        </row>
        <row r="79">
          <cell r="E79" t="str">
            <v>김은겸</v>
          </cell>
          <cell r="G79">
            <v>30</v>
          </cell>
          <cell r="H79" t="str">
            <v>대졸</v>
          </cell>
          <cell r="I79">
            <v>1025000</v>
          </cell>
          <cell r="J79">
            <v>950000</v>
          </cell>
          <cell r="K79" t="str">
            <v>16개월</v>
          </cell>
        </row>
        <row r="80">
          <cell r="E80" t="str">
            <v>박명희</v>
          </cell>
          <cell r="G80">
            <v>26</v>
          </cell>
          <cell r="H80" t="str">
            <v>전문대졸</v>
          </cell>
          <cell r="I80">
            <v>1000000</v>
          </cell>
          <cell r="J80">
            <v>925000</v>
          </cell>
          <cell r="K80" t="str">
            <v>6개월</v>
          </cell>
        </row>
        <row r="81">
          <cell r="E81" t="str">
            <v>김미령</v>
          </cell>
          <cell r="G81">
            <v>25</v>
          </cell>
          <cell r="H81" t="str">
            <v>전문대졸</v>
          </cell>
          <cell r="I81">
            <v>1025000</v>
          </cell>
          <cell r="J81">
            <v>950000</v>
          </cell>
          <cell r="K81" t="str">
            <v>15개월</v>
          </cell>
        </row>
        <row r="82">
          <cell r="E82" t="str">
            <v>백기연</v>
          </cell>
          <cell r="G82">
            <v>26</v>
          </cell>
          <cell r="H82" t="str">
            <v>고졸</v>
          </cell>
          <cell r="I82">
            <v>1025000</v>
          </cell>
          <cell r="J82">
            <v>950000</v>
          </cell>
          <cell r="K82" t="str">
            <v>15개월</v>
          </cell>
        </row>
        <row r="83">
          <cell r="E83" t="str">
            <v>김란희</v>
          </cell>
          <cell r="G83">
            <v>27</v>
          </cell>
          <cell r="H83" t="str">
            <v>전문대졸</v>
          </cell>
          <cell r="I83">
            <v>1000000</v>
          </cell>
          <cell r="J83">
            <v>925000</v>
          </cell>
          <cell r="K83" t="str">
            <v>2개월</v>
          </cell>
        </row>
        <row r="84">
          <cell r="E84" t="str">
            <v>차유민</v>
          </cell>
          <cell r="G84">
            <v>27</v>
          </cell>
          <cell r="H84" t="str">
            <v>전문대졸</v>
          </cell>
          <cell r="I84">
            <v>1000000</v>
          </cell>
          <cell r="J84">
            <v>925000</v>
          </cell>
          <cell r="K84" t="str">
            <v>1개월</v>
          </cell>
        </row>
        <row r="85">
          <cell r="E85" t="str">
            <v>윤홍렬</v>
          </cell>
          <cell r="G85">
            <v>25</v>
          </cell>
          <cell r="H85" t="str">
            <v>전문대졸</v>
          </cell>
          <cell r="I85">
            <v>1000000</v>
          </cell>
          <cell r="J85">
            <v>925000</v>
          </cell>
          <cell r="K85" t="str">
            <v>1개월</v>
          </cell>
        </row>
        <row r="86">
          <cell r="E86" t="str">
            <v>장혜영</v>
          </cell>
          <cell r="G86">
            <v>24</v>
          </cell>
          <cell r="H86" t="str">
            <v>전문대졸</v>
          </cell>
          <cell r="I86">
            <v>1025000</v>
          </cell>
          <cell r="J86">
            <v>950000</v>
          </cell>
          <cell r="K86" t="str">
            <v>18개월</v>
          </cell>
        </row>
        <row r="87">
          <cell r="E87" t="str">
            <v>이연희</v>
          </cell>
          <cell r="G87">
            <v>24</v>
          </cell>
          <cell r="H87" t="str">
            <v>전문대졸</v>
          </cell>
          <cell r="I87">
            <v>1025000</v>
          </cell>
          <cell r="J87">
            <v>950000</v>
          </cell>
          <cell r="K87" t="str">
            <v>17개월</v>
          </cell>
        </row>
        <row r="88">
          <cell r="E88" t="str">
            <v>전경진</v>
          </cell>
          <cell r="G88">
            <v>22</v>
          </cell>
          <cell r="H88" t="str">
            <v>전문대졸</v>
          </cell>
          <cell r="I88">
            <v>1000000</v>
          </cell>
          <cell r="J88">
            <v>925000</v>
          </cell>
          <cell r="K88" t="str">
            <v>2개월</v>
          </cell>
        </row>
        <row r="89">
          <cell r="E89" t="str">
            <v>강도영</v>
          </cell>
          <cell r="G89">
            <v>27</v>
          </cell>
          <cell r="H89" t="str">
            <v>전문대졸</v>
          </cell>
          <cell r="I89">
            <v>1000000</v>
          </cell>
          <cell r="J89">
            <v>925000</v>
          </cell>
          <cell r="K89" t="str">
            <v>9개월</v>
          </cell>
        </row>
        <row r="90">
          <cell r="E90" t="str">
            <v>윤성희</v>
          </cell>
          <cell r="G90">
            <v>25</v>
          </cell>
          <cell r="H90" t="str">
            <v>고졸</v>
          </cell>
          <cell r="I90">
            <v>1000000</v>
          </cell>
          <cell r="J90">
            <v>925000</v>
          </cell>
          <cell r="K90" t="str">
            <v>4개월</v>
          </cell>
        </row>
        <row r="91">
          <cell r="E91" t="str">
            <v>나영혜</v>
          </cell>
          <cell r="G91">
            <v>23</v>
          </cell>
          <cell r="H91" t="str">
            <v>전문대졸</v>
          </cell>
          <cell r="I91">
            <v>1000000</v>
          </cell>
          <cell r="J91">
            <v>925000</v>
          </cell>
          <cell r="K91" t="str">
            <v>7개월</v>
          </cell>
        </row>
        <row r="92">
          <cell r="E92" t="str">
            <v>박인희</v>
          </cell>
          <cell r="G92">
            <v>22</v>
          </cell>
          <cell r="H92" t="str">
            <v>고졸</v>
          </cell>
          <cell r="I92">
            <v>1000000</v>
          </cell>
          <cell r="J92">
            <v>925000</v>
          </cell>
          <cell r="K92" t="str">
            <v>7개월</v>
          </cell>
        </row>
        <row r="93">
          <cell r="E93" t="str">
            <v>이수경</v>
          </cell>
          <cell r="G93">
            <v>23</v>
          </cell>
          <cell r="H93" t="str">
            <v>전문대졸</v>
          </cell>
          <cell r="I93">
            <v>1000000</v>
          </cell>
          <cell r="J93">
            <v>925000</v>
          </cell>
          <cell r="K93" t="str">
            <v>9개월</v>
          </cell>
        </row>
        <row r="94">
          <cell r="E94" t="str">
            <v>박원희</v>
          </cell>
          <cell r="G94">
            <v>23</v>
          </cell>
          <cell r="H94" t="str">
            <v>고졸</v>
          </cell>
          <cell r="I94">
            <v>1025000</v>
          </cell>
          <cell r="J94">
            <v>950000</v>
          </cell>
          <cell r="K94" t="str">
            <v>17개월</v>
          </cell>
        </row>
        <row r="95">
          <cell r="E95" t="str">
            <v>고명환</v>
          </cell>
          <cell r="G95">
            <v>27</v>
          </cell>
          <cell r="H95" t="str">
            <v>고졸</v>
          </cell>
          <cell r="I95">
            <v>1025000</v>
          </cell>
          <cell r="J95">
            <v>950000</v>
          </cell>
          <cell r="K95" t="str">
            <v>16개월</v>
          </cell>
        </row>
        <row r="96">
          <cell r="E96" t="str">
            <v>박수열</v>
          </cell>
          <cell r="G96">
            <v>26</v>
          </cell>
          <cell r="H96" t="str">
            <v>고졸</v>
          </cell>
          <cell r="I96">
            <v>1025000</v>
          </cell>
          <cell r="J96">
            <v>950000</v>
          </cell>
          <cell r="K96" t="str">
            <v>17개월</v>
          </cell>
        </row>
        <row r="97">
          <cell r="E97" t="str">
            <v>황정현</v>
          </cell>
          <cell r="G97">
            <v>23</v>
          </cell>
          <cell r="H97" t="str">
            <v>전문대졸</v>
          </cell>
          <cell r="I97">
            <v>1025000</v>
          </cell>
          <cell r="J97">
            <v>950000</v>
          </cell>
          <cell r="K97" t="str">
            <v>18개월</v>
          </cell>
        </row>
        <row r="98">
          <cell r="E98" t="str">
            <v>주은주</v>
          </cell>
          <cell r="G98">
            <v>22</v>
          </cell>
          <cell r="H98" t="str">
            <v>고졸</v>
          </cell>
          <cell r="I98">
            <v>1025000</v>
          </cell>
          <cell r="J98">
            <v>950000</v>
          </cell>
          <cell r="K98" t="str">
            <v>17개월</v>
          </cell>
        </row>
        <row r="99">
          <cell r="E99" t="str">
            <v>조근지</v>
          </cell>
          <cell r="G99">
            <v>23</v>
          </cell>
          <cell r="H99" t="str">
            <v>고졸</v>
          </cell>
          <cell r="I99">
            <v>1000000</v>
          </cell>
          <cell r="J99">
            <v>925000</v>
          </cell>
          <cell r="K99" t="str">
            <v>1개월</v>
          </cell>
        </row>
        <row r="100">
          <cell r="E100" t="str">
            <v>김한욱</v>
          </cell>
          <cell r="G100">
            <v>28</v>
          </cell>
          <cell r="H100" t="str">
            <v>고졸</v>
          </cell>
          <cell r="I100">
            <v>1100000</v>
          </cell>
          <cell r="J100">
            <v>1042500</v>
          </cell>
          <cell r="K100" t="str">
            <v>2개월</v>
          </cell>
        </row>
        <row r="101">
          <cell r="E101" t="str">
            <v>오두섭</v>
          </cell>
          <cell r="G101">
            <v>31</v>
          </cell>
          <cell r="H101" t="str">
            <v>고졸</v>
          </cell>
          <cell r="I101">
            <v>520671</v>
          </cell>
          <cell r="J101">
            <v>397827</v>
          </cell>
          <cell r="K101" t="str">
            <v>3개월</v>
          </cell>
        </row>
        <row r="102">
          <cell r="E102" t="str">
            <v>백은정</v>
          </cell>
          <cell r="G102">
            <v>23</v>
          </cell>
          <cell r="H102" t="str">
            <v>전문대졸</v>
          </cell>
          <cell r="I102">
            <v>1000000</v>
          </cell>
          <cell r="J102">
            <v>925000</v>
          </cell>
          <cell r="K102" t="str">
            <v>2개월</v>
          </cell>
        </row>
        <row r="103">
          <cell r="E103" t="str">
            <v>한연선</v>
          </cell>
          <cell r="G103">
            <v>24</v>
          </cell>
          <cell r="H103" t="str">
            <v>고졸</v>
          </cell>
          <cell r="I103">
            <v>1025000</v>
          </cell>
          <cell r="J103">
            <v>950000</v>
          </cell>
          <cell r="K103" t="str">
            <v>29개월</v>
          </cell>
        </row>
        <row r="104">
          <cell r="E104" t="str">
            <v>유정희</v>
          </cell>
          <cell r="G104">
            <v>24</v>
          </cell>
          <cell r="H104" t="str">
            <v>전문대졸</v>
          </cell>
          <cell r="I104">
            <v>1000000</v>
          </cell>
          <cell r="J104">
            <v>925000</v>
          </cell>
          <cell r="K104" t="str">
            <v>6개월</v>
          </cell>
        </row>
        <row r="105">
          <cell r="E105" t="str">
            <v>신진숙</v>
          </cell>
          <cell r="G105">
            <v>26</v>
          </cell>
          <cell r="H105" t="str">
            <v>전문대졸</v>
          </cell>
          <cell r="I105">
            <v>1025000</v>
          </cell>
          <cell r="J105">
            <v>950000</v>
          </cell>
          <cell r="K105" t="str">
            <v>18개월</v>
          </cell>
        </row>
        <row r="106">
          <cell r="E106" t="str">
            <v>박지영</v>
          </cell>
          <cell r="G106">
            <v>27</v>
          </cell>
          <cell r="H106" t="str">
            <v>대졸</v>
          </cell>
          <cell r="I106">
            <v>1100000</v>
          </cell>
          <cell r="J106">
            <v>1042500</v>
          </cell>
          <cell r="K106" t="str">
            <v>2개월</v>
          </cell>
        </row>
        <row r="107">
          <cell r="E107" t="str">
            <v>김형지</v>
          </cell>
          <cell r="G107">
            <v>23</v>
          </cell>
          <cell r="H107" t="str">
            <v>고졸</v>
          </cell>
          <cell r="I107">
            <v>1000000</v>
          </cell>
          <cell r="J107">
            <v>925000</v>
          </cell>
          <cell r="K107" t="str">
            <v>1개월</v>
          </cell>
        </row>
        <row r="108">
          <cell r="E108" t="str">
            <v>백은주</v>
          </cell>
          <cell r="G108">
            <v>23</v>
          </cell>
          <cell r="H108" t="str">
            <v>전문대졸</v>
          </cell>
          <cell r="I108">
            <v>1025000</v>
          </cell>
          <cell r="J108">
            <v>950000</v>
          </cell>
          <cell r="K108" t="str">
            <v>18개월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매입채무"/>
      <sheetName val="부외부채"/>
      <sheetName val="기타의부채"/>
      <sheetName val="퇴충"/>
      <sheetName val="우발채무"/>
    </sheetNames>
    <sheetDataSet>
      <sheetData sheetId="0">
        <row r="4">
          <cell r="C4" t="str">
            <v>12/31/99</v>
          </cell>
        </row>
        <row r="5">
          <cell r="C5" t="str">
            <v>6/30/2000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기본입력사항"/>
      <sheetName val="CTR 소스"/>
      <sheetName val="Review Note"/>
      <sheetName val="cover"/>
      <sheetName val="총괄표"/>
      <sheetName val="1"/>
      <sheetName val="3"/>
      <sheetName val="10(갑)"/>
      <sheetName val="15"/>
      <sheetName val="15부표1"/>
      <sheetName val="15부표2"/>
      <sheetName val="16"/>
      <sheetName val="16의2"/>
      <sheetName val="17"/>
      <sheetName val="19(갑)"/>
      <sheetName val="19(을)"/>
      <sheetName val="20(3)"/>
      <sheetName val="21"/>
      <sheetName val="22"/>
      <sheetName val="23(갑)"/>
      <sheetName val="23(을)"/>
      <sheetName val="26(갑)"/>
      <sheetName val="26(을)"/>
      <sheetName val="31(1)"/>
      <sheetName val="31(2)"/>
      <sheetName val="32"/>
      <sheetName val="33"/>
      <sheetName val="34"/>
      <sheetName val="40(갑)"/>
      <sheetName val="40(을)"/>
      <sheetName val="41"/>
      <sheetName val="47"/>
      <sheetName val="50(갑)"/>
      <sheetName val="50(을)"/>
      <sheetName val="51"/>
      <sheetName val="BS"/>
      <sheetName val="PL"/>
      <sheetName val="COST"/>
      <sheetName val="RE"/>
      <sheetName val="가지급금입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  <sheetName val="Sheet2"/>
    </sheetNames>
    <sheetDataSet>
      <sheetData sheetId="0"/>
      <sheetData sheetId="1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공사기성"/>
      <sheetName val="기성수정 (옥수동)"/>
      <sheetName val="공사수입금기표현황"/>
      <sheetName val="공사수입금기표현황 (2)"/>
      <sheetName val="기표현황"/>
      <sheetName val="분양수입"/>
      <sheetName val="요약I.S (1차)"/>
      <sheetName val="요약I.S (1차) (2)"/>
      <sheetName val="Sheet1"/>
      <sheetName val="요약I.S(보고용)"/>
      <sheetName val="진행율(세무조정)"/>
      <sheetName val="진행율(세무조정) (2)"/>
      <sheetName val="진행율(반기)"/>
    </sheetNames>
    <sheetDataSet>
      <sheetData sheetId="0" refreshError="1"/>
      <sheetData sheetId="1">
        <row r="18">
          <cell r="O18">
            <v>1047351721</v>
          </cell>
          <cell r="P18">
            <v>4756739015</v>
          </cell>
          <cell r="Q18">
            <v>4259630200</v>
          </cell>
          <cell r="R18">
            <v>1085020379</v>
          </cell>
          <cell r="S18">
            <v>37668658</v>
          </cell>
          <cell r="T18">
            <v>1304191239</v>
          </cell>
        </row>
        <row r="19">
          <cell r="O19">
            <v>926837143</v>
          </cell>
          <cell r="P19">
            <v>13109458540</v>
          </cell>
          <cell r="Q19">
            <v>15228276740</v>
          </cell>
          <cell r="R19">
            <v>669905078</v>
          </cell>
          <cell r="S19">
            <v>-256932065</v>
          </cell>
          <cell r="T19">
            <v>0</v>
          </cell>
        </row>
        <row r="20"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  <cell r="T20" t="str">
            <v xml:space="preserve"> </v>
          </cell>
        </row>
        <row r="21">
          <cell r="O21">
            <v>834063</v>
          </cell>
          <cell r="P21">
            <v>3505591363</v>
          </cell>
          <cell r="Q21">
            <v>3504757300</v>
          </cell>
          <cell r="R21">
            <v>834063</v>
          </cell>
          <cell r="S21">
            <v>0</v>
          </cell>
          <cell r="T21">
            <v>1944463353</v>
          </cell>
        </row>
        <row r="22">
          <cell r="O22">
            <v>5400975901</v>
          </cell>
          <cell r="P22">
            <v>21702508067</v>
          </cell>
          <cell r="Q22">
            <v>17268164933</v>
          </cell>
          <cell r="R22">
            <v>4976398173</v>
          </cell>
          <cell r="S22">
            <v>-424577728</v>
          </cell>
          <cell r="T22">
            <v>0</v>
          </cell>
        </row>
        <row r="23">
          <cell r="O23">
            <v>447256441</v>
          </cell>
          <cell r="P23">
            <v>1763576512</v>
          </cell>
          <cell r="Q23">
            <v>1422222992</v>
          </cell>
          <cell r="R23">
            <v>482287280</v>
          </cell>
          <cell r="S23">
            <v>35030839</v>
          </cell>
          <cell r="T23">
            <v>299209728</v>
          </cell>
        </row>
        <row r="24">
          <cell r="O24">
            <v>1675492</v>
          </cell>
          <cell r="P24">
            <v>333653640</v>
          </cell>
          <cell r="Q24">
            <v>372925352</v>
          </cell>
          <cell r="R24">
            <v>62091920</v>
          </cell>
          <cell r="S24">
            <v>60416428</v>
          </cell>
          <cell r="T24">
            <v>0</v>
          </cell>
        </row>
        <row r="25"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119454545</v>
          </cell>
        </row>
        <row r="26">
          <cell r="O26">
            <v>222159649</v>
          </cell>
          <cell r="P26">
            <v>2409016285</v>
          </cell>
          <cell r="Q26">
            <v>2572772513</v>
          </cell>
          <cell r="R26">
            <v>261364293</v>
          </cell>
          <cell r="S26">
            <v>39204644</v>
          </cell>
          <cell r="T26">
            <v>2437343194</v>
          </cell>
        </row>
        <row r="27">
          <cell r="O27">
            <v>1708809</v>
          </cell>
          <cell r="P27">
            <v>254827477</v>
          </cell>
          <cell r="Q27">
            <v>321384073</v>
          </cell>
          <cell r="R27">
            <v>2169670</v>
          </cell>
          <cell r="S27">
            <v>460861</v>
          </cell>
          <cell r="T27">
            <v>121506257</v>
          </cell>
        </row>
        <row r="28">
          <cell r="O28">
            <v>341603482</v>
          </cell>
          <cell r="P28">
            <v>2637121325</v>
          </cell>
          <cell r="Q28">
            <v>2637601280</v>
          </cell>
          <cell r="R28">
            <v>372398720</v>
          </cell>
          <cell r="S28">
            <v>30795238</v>
          </cell>
          <cell r="T28">
            <v>0</v>
          </cell>
        </row>
        <row r="29">
          <cell r="O29">
            <v>4679355</v>
          </cell>
          <cell r="P29">
            <v>2241612917</v>
          </cell>
          <cell r="Q29">
            <v>3035696184</v>
          </cell>
          <cell r="R29">
            <v>120303816</v>
          </cell>
          <cell r="S29">
            <v>115624461</v>
          </cell>
          <cell r="T29">
            <v>0</v>
          </cell>
        </row>
        <row r="30"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  <cell r="T30" t="str">
            <v xml:space="preserve"> </v>
          </cell>
        </row>
        <row r="31">
          <cell r="O31">
            <v>2598945810</v>
          </cell>
          <cell r="P31">
            <v>7791085233</v>
          </cell>
          <cell r="Q31">
            <v>5413738526</v>
          </cell>
          <cell r="R31">
            <v>2709868113</v>
          </cell>
          <cell r="S31">
            <v>110922303</v>
          </cell>
          <cell r="T31">
            <v>9300766641</v>
          </cell>
        </row>
        <row r="32"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  <cell r="T32" t="str">
            <v xml:space="preserve"> </v>
          </cell>
        </row>
        <row r="33">
          <cell r="O33">
            <v>49159826</v>
          </cell>
          <cell r="P33">
            <v>71127198</v>
          </cell>
          <cell r="Q33">
            <v>27542307</v>
          </cell>
          <cell r="R33">
            <v>37094057</v>
          </cell>
          <cell r="S33">
            <v>-12065769</v>
          </cell>
          <cell r="T33">
            <v>0</v>
          </cell>
        </row>
        <row r="34"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  <cell r="T34" t="str">
            <v xml:space="preserve"> </v>
          </cell>
        </row>
        <row r="35">
          <cell r="O35">
            <v>7153486758</v>
          </cell>
          <cell r="P35">
            <v>12204160317</v>
          </cell>
          <cell r="Q35">
            <v>5959926204</v>
          </cell>
          <cell r="R35">
            <v>8441300489</v>
          </cell>
          <cell r="S35">
            <v>1287813731</v>
          </cell>
          <cell r="T35">
            <v>63663080355</v>
          </cell>
        </row>
        <row r="36">
          <cell r="O36" t="str">
            <v xml:space="preserve"> </v>
          </cell>
        </row>
        <row r="37">
          <cell r="O37">
            <v>2212762505</v>
          </cell>
          <cell r="P37">
            <v>5788686719</v>
          </cell>
          <cell r="Q37">
            <v>4243316979</v>
          </cell>
          <cell r="R37">
            <v>2230425889</v>
          </cell>
          <cell r="S37">
            <v>17663384</v>
          </cell>
          <cell r="T37">
            <v>11498044679</v>
          </cell>
        </row>
        <row r="38">
          <cell r="O38">
            <v>1456931710</v>
          </cell>
          <cell r="P38">
            <v>2790556024</v>
          </cell>
          <cell r="Q38">
            <v>1591934596</v>
          </cell>
          <cell r="R38">
            <v>1738084526</v>
          </cell>
          <cell r="S38">
            <v>281152816</v>
          </cell>
          <cell r="T38">
            <v>4374632173</v>
          </cell>
        </row>
        <row r="39">
          <cell r="O39">
            <v>168531149</v>
          </cell>
          <cell r="P39">
            <v>369574819</v>
          </cell>
          <cell r="Q39">
            <v>232621951</v>
          </cell>
          <cell r="R39">
            <v>195126682</v>
          </cell>
          <cell r="S39">
            <v>26595533</v>
          </cell>
          <cell r="T39">
            <v>743321367</v>
          </cell>
        </row>
        <row r="40">
          <cell r="O40">
            <v>298362307</v>
          </cell>
          <cell r="P40">
            <v>844085541</v>
          </cell>
          <cell r="Q40">
            <v>606359149</v>
          </cell>
          <cell r="R40">
            <v>331513674</v>
          </cell>
          <cell r="S40">
            <v>33151367</v>
          </cell>
          <cell r="T40">
            <v>5014854450</v>
          </cell>
        </row>
        <row r="41">
          <cell r="O41">
            <v>195290329</v>
          </cell>
          <cell r="P41">
            <v>348771590</v>
          </cell>
          <cell r="Q41">
            <v>153481261</v>
          </cell>
          <cell r="R41">
            <v>195290329</v>
          </cell>
          <cell r="S41">
            <v>0</v>
          </cell>
          <cell r="T41">
            <v>651228410</v>
          </cell>
        </row>
        <row r="42">
          <cell r="O42">
            <v>21714387</v>
          </cell>
          <cell r="P42">
            <v>73017623</v>
          </cell>
          <cell r="Q42">
            <v>53219124</v>
          </cell>
          <cell r="R42">
            <v>22525298</v>
          </cell>
          <cell r="S42">
            <v>810911</v>
          </cell>
          <cell r="T42">
            <v>8578435578</v>
          </cell>
        </row>
        <row r="43">
          <cell r="O43">
            <v>328872664</v>
          </cell>
          <cell r="P43">
            <v>336921154</v>
          </cell>
          <cell r="Q43">
            <v>10371887</v>
          </cell>
          <cell r="R43">
            <v>423809941</v>
          </cell>
          <cell r="S43">
            <v>94937277</v>
          </cell>
          <cell r="T43">
            <v>15943118172</v>
          </cell>
        </row>
        <row r="44">
          <cell r="O44">
            <v>25229703</v>
          </cell>
          <cell r="P44">
            <v>25229703</v>
          </cell>
          <cell r="Q44">
            <v>0</v>
          </cell>
          <cell r="R44">
            <v>28861000</v>
          </cell>
          <cell r="S44">
            <v>3631297</v>
          </cell>
          <cell r="T44">
            <v>0</v>
          </cell>
        </row>
        <row r="45">
          <cell r="O45">
            <v>81219576</v>
          </cell>
          <cell r="P45">
            <v>81219576</v>
          </cell>
          <cell r="Q45">
            <v>0</v>
          </cell>
          <cell r="R45">
            <v>137768182</v>
          </cell>
          <cell r="S45">
            <v>56548606</v>
          </cell>
          <cell r="T45">
            <v>0</v>
          </cell>
        </row>
        <row r="46">
          <cell r="O46">
            <v>403342302</v>
          </cell>
          <cell r="P46">
            <v>403342302</v>
          </cell>
          <cell r="Q46">
            <v>0</v>
          </cell>
          <cell r="R46">
            <v>518447806</v>
          </cell>
          <cell r="S46">
            <v>115105504</v>
          </cell>
          <cell r="T46">
            <v>24095188558</v>
          </cell>
        </row>
        <row r="47">
          <cell r="O47">
            <v>92535925</v>
          </cell>
          <cell r="P47">
            <v>92535925</v>
          </cell>
          <cell r="Q47">
            <v>0</v>
          </cell>
          <cell r="R47">
            <v>106397515</v>
          </cell>
          <cell r="S47">
            <v>13861590</v>
          </cell>
          <cell r="T47">
            <v>2867862485</v>
          </cell>
        </row>
        <row r="48">
          <cell r="O48">
            <v>196689574</v>
          </cell>
          <cell r="P48">
            <v>196689574</v>
          </cell>
          <cell r="Q48">
            <v>0</v>
          </cell>
          <cell r="R48">
            <v>222751500</v>
          </cell>
          <cell r="S48">
            <v>26061926</v>
          </cell>
          <cell r="T48">
            <v>13434637580</v>
          </cell>
        </row>
        <row r="49">
          <cell r="O49">
            <v>8475367</v>
          </cell>
          <cell r="P49">
            <v>8475367</v>
          </cell>
          <cell r="Q49">
            <v>0</v>
          </cell>
          <cell r="R49">
            <v>9631099</v>
          </cell>
          <cell r="S49">
            <v>1155732</v>
          </cell>
          <cell r="T49">
            <v>2317768901</v>
          </cell>
        </row>
        <row r="50">
          <cell r="O50">
            <v>7618875</v>
          </cell>
          <cell r="P50">
            <v>7618875</v>
          </cell>
          <cell r="Q50">
            <v>0</v>
          </cell>
          <cell r="R50">
            <v>7936328</v>
          </cell>
          <cell r="S50">
            <v>317453</v>
          </cell>
          <cell r="T50">
            <v>2479663672</v>
          </cell>
        </row>
        <row r="51">
          <cell r="O51">
            <v>51726002</v>
          </cell>
          <cell r="P51">
            <v>51726002</v>
          </cell>
          <cell r="Q51">
            <v>0</v>
          </cell>
          <cell r="R51">
            <v>55619357</v>
          </cell>
          <cell r="S51">
            <v>3893355</v>
          </cell>
          <cell r="T51">
            <v>9536016071</v>
          </cell>
        </row>
        <row r="52">
          <cell r="O52">
            <v>76759380</v>
          </cell>
          <cell r="P52">
            <v>76759380</v>
          </cell>
          <cell r="Q52">
            <v>0</v>
          </cell>
          <cell r="R52">
            <v>87226568</v>
          </cell>
          <cell r="S52">
            <v>10467188</v>
          </cell>
          <cell r="T52">
            <v>10162773432</v>
          </cell>
        </row>
        <row r="53"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 xml:space="preserve"> </v>
          </cell>
          <cell r="T53">
            <v>0</v>
          </cell>
        </row>
        <row r="54">
          <cell r="O54">
            <v>39838420322</v>
          </cell>
          <cell r="P54">
            <v>167594162427</v>
          </cell>
          <cell r="Q54">
            <v>148239239228</v>
          </cell>
          <cell r="R54">
            <v>40011884779</v>
          </cell>
          <cell r="S54">
            <v>173464457</v>
          </cell>
          <cell r="T54">
            <v>207860057382</v>
          </cell>
        </row>
        <row r="55">
          <cell r="O55">
            <v>5520956040</v>
          </cell>
          <cell r="P55">
            <v>26082614795</v>
          </cell>
          <cell r="Q55">
            <v>23025373745</v>
          </cell>
          <cell r="R55">
            <v>6182481568</v>
          </cell>
          <cell r="S55">
            <v>661525528</v>
          </cell>
          <cell r="T55">
            <v>1067144687</v>
          </cell>
        </row>
        <row r="56">
          <cell r="O56">
            <v>1950801861</v>
          </cell>
          <cell r="P56">
            <v>1950801861</v>
          </cell>
          <cell r="Q56">
            <v>0</v>
          </cell>
          <cell r="R56">
            <v>2075321128</v>
          </cell>
          <cell r="S56">
            <v>124519267</v>
          </cell>
          <cell r="T56">
            <v>13924678872</v>
          </cell>
        </row>
        <row r="57">
          <cell r="O57">
            <v>1106912435</v>
          </cell>
          <cell r="P57">
            <v>1106912435</v>
          </cell>
          <cell r="Q57">
            <v>0</v>
          </cell>
          <cell r="R57">
            <v>1184984695</v>
          </cell>
          <cell r="S57">
            <v>78072260</v>
          </cell>
          <cell r="T57">
            <v>5315015305</v>
          </cell>
        </row>
        <row r="58">
          <cell r="O58">
            <v>8578670336</v>
          </cell>
          <cell r="P58">
            <v>29140329091</v>
          </cell>
          <cell r="Q58">
            <v>23025373745</v>
          </cell>
          <cell r="R58">
            <v>9442787391</v>
          </cell>
          <cell r="S58">
            <v>864117055</v>
          </cell>
          <cell r="T58">
            <v>20306838864</v>
          </cell>
        </row>
        <row r="59">
          <cell r="O59">
            <v>48417090658</v>
          </cell>
          <cell r="P59">
            <v>196734491518</v>
          </cell>
          <cell r="Q59">
            <v>171264612973</v>
          </cell>
          <cell r="R59">
            <v>49454672170</v>
          </cell>
          <cell r="S59">
            <v>1037581512</v>
          </cell>
          <cell r="T59">
            <v>228166896246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목차본문"/>
      <sheetName val="정산표"/>
      <sheetName val="확정BS"/>
      <sheetName val="경영비율 "/>
      <sheetName val="확정IS"/>
      <sheetName val="결손금(안)"/>
      <sheetName val="현금흐름"/>
      <sheetName val="현금흐름표"/>
      <sheetName val="주석"/>
      <sheetName val="부속명세서"/>
      <sheetName val="매출액(명) "/>
      <sheetName val="매출원가(명)"/>
      <sheetName val="경영표지"/>
      <sheetName val="영업사항"/>
      <sheetName val="대주주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공사기성"/>
      <sheetName val="기성수정 (옥수동)"/>
      <sheetName val="공사수입금기표현황"/>
      <sheetName val="공사수입금기표현황 (2)"/>
      <sheetName val="기표현황"/>
      <sheetName val="분양수입"/>
      <sheetName val="요약I.S (1차)"/>
      <sheetName val="요약I.S (1차) (2)"/>
      <sheetName val="Sheet1"/>
      <sheetName val="요약I.S(보고용)"/>
      <sheetName val="진행율(세무조정)"/>
      <sheetName val="진행율(세무조정) (2)"/>
      <sheetName val="진행율(반기)"/>
    </sheetNames>
    <sheetDataSet>
      <sheetData sheetId="0" refreshError="1"/>
      <sheetData sheetId="1">
        <row r="18">
          <cell r="O18">
            <v>1047351721</v>
          </cell>
          <cell r="P18">
            <v>4756739015</v>
          </cell>
          <cell r="Q18">
            <v>4259630200</v>
          </cell>
          <cell r="R18">
            <v>1085020379</v>
          </cell>
          <cell r="S18">
            <v>37668658</v>
          </cell>
          <cell r="T18">
            <v>1304191239</v>
          </cell>
        </row>
        <row r="19">
          <cell r="O19">
            <v>926837143</v>
          </cell>
          <cell r="P19">
            <v>13109458540</v>
          </cell>
          <cell r="Q19">
            <v>15228276740</v>
          </cell>
          <cell r="R19">
            <v>669905078</v>
          </cell>
          <cell r="S19">
            <v>-256932065</v>
          </cell>
          <cell r="T19">
            <v>0</v>
          </cell>
        </row>
        <row r="20"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  <cell r="T20" t="str">
            <v xml:space="preserve"> </v>
          </cell>
        </row>
        <row r="21">
          <cell r="O21">
            <v>834063</v>
          </cell>
          <cell r="P21">
            <v>3505591363</v>
          </cell>
          <cell r="Q21">
            <v>3504757300</v>
          </cell>
          <cell r="R21">
            <v>834063</v>
          </cell>
          <cell r="S21">
            <v>0</v>
          </cell>
          <cell r="T21">
            <v>1944463353</v>
          </cell>
        </row>
        <row r="22">
          <cell r="O22">
            <v>5400975901</v>
          </cell>
          <cell r="P22">
            <v>21702508067</v>
          </cell>
          <cell r="Q22">
            <v>17268164933</v>
          </cell>
          <cell r="R22">
            <v>4976398173</v>
          </cell>
          <cell r="S22">
            <v>-424577728</v>
          </cell>
          <cell r="T22">
            <v>0</v>
          </cell>
        </row>
        <row r="23">
          <cell r="O23">
            <v>447256441</v>
          </cell>
          <cell r="P23">
            <v>1763576512</v>
          </cell>
          <cell r="Q23">
            <v>1422222992</v>
          </cell>
          <cell r="R23">
            <v>482287280</v>
          </cell>
          <cell r="S23">
            <v>35030839</v>
          </cell>
          <cell r="T23">
            <v>299209728</v>
          </cell>
        </row>
        <row r="24">
          <cell r="O24">
            <v>1675492</v>
          </cell>
          <cell r="P24">
            <v>333653640</v>
          </cell>
          <cell r="Q24">
            <v>372925352</v>
          </cell>
          <cell r="R24">
            <v>62091920</v>
          </cell>
          <cell r="S24">
            <v>60416428</v>
          </cell>
          <cell r="T24">
            <v>0</v>
          </cell>
        </row>
        <row r="25"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119454545</v>
          </cell>
        </row>
        <row r="26">
          <cell r="O26">
            <v>222159649</v>
          </cell>
          <cell r="P26">
            <v>2409016285</v>
          </cell>
          <cell r="Q26">
            <v>2572772513</v>
          </cell>
          <cell r="R26">
            <v>261364293</v>
          </cell>
          <cell r="S26">
            <v>39204644</v>
          </cell>
          <cell r="T26">
            <v>2437343194</v>
          </cell>
        </row>
        <row r="27">
          <cell r="O27">
            <v>1708809</v>
          </cell>
          <cell r="P27">
            <v>254827477</v>
          </cell>
          <cell r="Q27">
            <v>321384073</v>
          </cell>
          <cell r="R27">
            <v>2169670</v>
          </cell>
          <cell r="S27">
            <v>460861</v>
          </cell>
          <cell r="T27">
            <v>121506257</v>
          </cell>
        </row>
        <row r="28">
          <cell r="O28">
            <v>341603482</v>
          </cell>
          <cell r="P28">
            <v>2637121325</v>
          </cell>
          <cell r="Q28">
            <v>2637601280</v>
          </cell>
          <cell r="R28">
            <v>372398720</v>
          </cell>
          <cell r="S28">
            <v>30795238</v>
          </cell>
          <cell r="T28">
            <v>0</v>
          </cell>
        </row>
        <row r="29">
          <cell r="O29">
            <v>4679355</v>
          </cell>
          <cell r="P29">
            <v>2241612917</v>
          </cell>
          <cell r="Q29">
            <v>3035696184</v>
          </cell>
          <cell r="R29">
            <v>120303816</v>
          </cell>
          <cell r="S29">
            <v>115624461</v>
          </cell>
          <cell r="T29">
            <v>0</v>
          </cell>
        </row>
        <row r="30"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  <cell r="T30" t="str">
            <v xml:space="preserve"> </v>
          </cell>
        </row>
        <row r="31">
          <cell r="O31">
            <v>2598945810</v>
          </cell>
          <cell r="P31">
            <v>7791085233</v>
          </cell>
          <cell r="Q31">
            <v>5413738526</v>
          </cell>
          <cell r="R31">
            <v>2709868113</v>
          </cell>
          <cell r="S31">
            <v>110922303</v>
          </cell>
          <cell r="T31">
            <v>9300766641</v>
          </cell>
        </row>
        <row r="32"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  <cell r="T32" t="str">
            <v xml:space="preserve"> </v>
          </cell>
        </row>
        <row r="33">
          <cell r="O33">
            <v>49159826</v>
          </cell>
          <cell r="P33">
            <v>71127198</v>
          </cell>
          <cell r="Q33">
            <v>27542307</v>
          </cell>
          <cell r="R33">
            <v>37094057</v>
          </cell>
          <cell r="S33">
            <v>-12065769</v>
          </cell>
          <cell r="T33">
            <v>0</v>
          </cell>
        </row>
        <row r="34"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  <cell r="T34" t="str">
            <v xml:space="preserve"> </v>
          </cell>
        </row>
        <row r="35">
          <cell r="O35">
            <v>7153486758</v>
          </cell>
          <cell r="P35">
            <v>12204160317</v>
          </cell>
          <cell r="Q35">
            <v>5959926204</v>
          </cell>
          <cell r="R35">
            <v>8441300489</v>
          </cell>
          <cell r="S35">
            <v>1287813731</v>
          </cell>
          <cell r="T35">
            <v>63663080355</v>
          </cell>
        </row>
        <row r="36">
          <cell r="O36" t="str">
            <v xml:space="preserve"> </v>
          </cell>
        </row>
        <row r="37">
          <cell r="O37">
            <v>2212762505</v>
          </cell>
          <cell r="P37">
            <v>5788686719</v>
          </cell>
          <cell r="Q37">
            <v>4243316979</v>
          </cell>
          <cell r="R37">
            <v>2230425889</v>
          </cell>
          <cell r="S37">
            <v>17663384</v>
          </cell>
          <cell r="T37">
            <v>11498044679</v>
          </cell>
        </row>
        <row r="38">
          <cell r="O38">
            <v>1456931710</v>
          </cell>
          <cell r="P38">
            <v>2790556024</v>
          </cell>
          <cell r="Q38">
            <v>1591934596</v>
          </cell>
          <cell r="R38">
            <v>1738084526</v>
          </cell>
          <cell r="S38">
            <v>281152816</v>
          </cell>
          <cell r="T38">
            <v>4374632173</v>
          </cell>
        </row>
        <row r="39">
          <cell r="O39">
            <v>168531149</v>
          </cell>
          <cell r="P39">
            <v>369574819</v>
          </cell>
          <cell r="Q39">
            <v>232621951</v>
          </cell>
          <cell r="R39">
            <v>195126682</v>
          </cell>
          <cell r="S39">
            <v>26595533</v>
          </cell>
          <cell r="T39">
            <v>743321367</v>
          </cell>
        </row>
        <row r="40">
          <cell r="O40">
            <v>298362307</v>
          </cell>
          <cell r="P40">
            <v>844085541</v>
          </cell>
          <cell r="Q40">
            <v>606359149</v>
          </cell>
          <cell r="R40">
            <v>331513674</v>
          </cell>
          <cell r="S40">
            <v>33151367</v>
          </cell>
          <cell r="T40">
            <v>5014854450</v>
          </cell>
        </row>
        <row r="41">
          <cell r="O41">
            <v>195290329</v>
          </cell>
          <cell r="P41">
            <v>348771590</v>
          </cell>
          <cell r="Q41">
            <v>153481261</v>
          </cell>
          <cell r="R41">
            <v>195290329</v>
          </cell>
          <cell r="S41">
            <v>0</v>
          </cell>
          <cell r="T41">
            <v>651228410</v>
          </cell>
        </row>
        <row r="42">
          <cell r="O42">
            <v>21714387</v>
          </cell>
          <cell r="P42">
            <v>73017623</v>
          </cell>
          <cell r="Q42">
            <v>53219124</v>
          </cell>
          <cell r="R42">
            <v>22525298</v>
          </cell>
          <cell r="S42">
            <v>810911</v>
          </cell>
          <cell r="T42">
            <v>8578435578</v>
          </cell>
        </row>
        <row r="43">
          <cell r="O43">
            <v>328872664</v>
          </cell>
          <cell r="P43">
            <v>336921154</v>
          </cell>
          <cell r="Q43">
            <v>10371887</v>
          </cell>
          <cell r="R43">
            <v>423809941</v>
          </cell>
          <cell r="S43">
            <v>94937277</v>
          </cell>
          <cell r="T43">
            <v>15943118172</v>
          </cell>
        </row>
        <row r="44">
          <cell r="O44">
            <v>25229703</v>
          </cell>
          <cell r="P44">
            <v>25229703</v>
          </cell>
          <cell r="Q44">
            <v>0</v>
          </cell>
          <cell r="R44">
            <v>28861000</v>
          </cell>
          <cell r="S44">
            <v>3631297</v>
          </cell>
          <cell r="T44">
            <v>0</v>
          </cell>
        </row>
        <row r="45">
          <cell r="O45">
            <v>81219576</v>
          </cell>
          <cell r="P45">
            <v>81219576</v>
          </cell>
          <cell r="Q45">
            <v>0</v>
          </cell>
          <cell r="R45">
            <v>137768182</v>
          </cell>
          <cell r="S45">
            <v>56548606</v>
          </cell>
          <cell r="T45">
            <v>0</v>
          </cell>
        </row>
        <row r="46">
          <cell r="O46">
            <v>403342302</v>
          </cell>
          <cell r="P46">
            <v>403342302</v>
          </cell>
          <cell r="Q46">
            <v>0</v>
          </cell>
          <cell r="R46">
            <v>518447806</v>
          </cell>
          <cell r="S46">
            <v>115105504</v>
          </cell>
          <cell r="T46">
            <v>24095188558</v>
          </cell>
        </row>
        <row r="47">
          <cell r="O47">
            <v>92535925</v>
          </cell>
          <cell r="P47">
            <v>92535925</v>
          </cell>
          <cell r="Q47">
            <v>0</v>
          </cell>
          <cell r="R47">
            <v>106397515</v>
          </cell>
          <cell r="S47">
            <v>13861590</v>
          </cell>
          <cell r="T47">
            <v>2867862485</v>
          </cell>
        </row>
        <row r="48">
          <cell r="O48">
            <v>196689574</v>
          </cell>
          <cell r="P48">
            <v>196689574</v>
          </cell>
          <cell r="Q48">
            <v>0</v>
          </cell>
          <cell r="R48">
            <v>222751500</v>
          </cell>
          <cell r="S48">
            <v>26061926</v>
          </cell>
          <cell r="T48">
            <v>13434637580</v>
          </cell>
        </row>
        <row r="49">
          <cell r="O49">
            <v>8475367</v>
          </cell>
          <cell r="P49">
            <v>8475367</v>
          </cell>
          <cell r="Q49">
            <v>0</v>
          </cell>
          <cell r="R49">
            <v>9631099</v>
          </cell>
          <cell r="S49">
            <v>1155732</v>
          </cell>
          <cell r="T49">
            <v>2317768901</v>
          </cell>
        </row>
        <row r="50">
          <cell r="O50">
            <v>7618875</v>
          </cell>
          <cell r="P50">
            <v>7618875</v>
          </cell>
          <cell r="Q50">
            <v>0</v>
          </cell>
          <cell r="R50">
            <v>7936328</v>
          </cell>
          <cell r="S50">
            <v>317453</v>
          </cell>
          <cell r="T50">
            <v>2479663672</v>
          </cell>
        </row>
        <row r="51">
          <cell r="O51">
            <v>51726002</v>
          </cell>
          <cell r="P51">
            <v>51726002</v>
          </cell>
          <cell r="Q51">
            <v>0</v>
          </cell>
          <cell r="R51">
            <v>55619357</v>
          </cell>
          <cell r="S51">
            <v>3893355</v>
          </cell>
          <cell r="T51">
            <v>9536016071</v>
          </cell>
        </row>
        <row r="52">
          <cell r="O52">
            <v>76759380</v>
          </cell>
          <cell r="P52">
            <v>76759380</v>
          </cell>
          <cell r="Q52">
            <v>0</v>
          </cell>
          <cell r="R52">
            <v>87226568</v>
          </cell>
          <cell r="S52">
            <v>10467188</v>
          </cell>
          <cell r="T52">
            <v>10162773432</v>
          </cell>
        </row>
        <row r="53"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 xml:space="preserve"> </v>
          </cell>
          <cell r="T53">
            <v>0</v>
          </cell>
        </row>
        <row r="54">
          <cell r="O54">
            <v>39838420322</v>
          </cell>
          <cell r="P54">
            <v>167594162427</v>
          </cell>
          <cell r="Q54">
            <v>148239239228</v>
          </cell>
          <cell r="R54">
            <v>40011884779</v>
          </cell>
          <cell r="S54">
            <v>173464457</v>
          </cell>
          <cell r="T54">
            <v>207860057382</v>
          </cell>
        </row>
        <row r="55">
          <cell r="O55">
            <v>5520956040</v>
          </cell>
          <cell r="P55">
            <v>26082614795</v>
          </cell>
          <cell r="Q55">
            <v>23025373745</v>
          </cell>
          <cell r="R55">
            <v>6182481568</v>
          </cell>
          <cell r="S55">
            <v>661525528</v>
          </cell>
          <cell r="T55">
            <v>1067144687</v>
          </cell>
        </row>
        <row r="56">
          <cell r="O56">
            <v>1950801861</v>
          </cell>
          <cell r="P56">
            <v>1950801861</v>
          </cell>
          <cell r="Q56">
            <v>0</v>
          </cell>
          <cell r="R56">
            <v>2075321128</v>
          </cell>
          <cell r="S56">
            <v>124519267</v>
          </cell>
          <cell r="T56">
            <v>13924678872</v>
          </cell>
        </row>
        <row r="57">
          <cell r="O57">
            <v>1106912435</v>
          </cell>
          <cell r="P57">
            <v>1106912435</v>
          </cell>
          <cell r="Q57">
            <v>0</v>
          </cell>
          <cell r="R57">
            <v>1184984695</v>
          </cell>
          <cell r="S57">
            <v>78072260</v>
          </cell>
          <cell r="T57">
            <v>5315015305</v>
          </cell>
        </row>
        <row r="58">
          <cell r="O58">
            <v>8578670336</v>
          </cell>
          <cell r="P58">
            <v>29140329091</v>
          </cell>
          <cell r="Q58">
            <v>23025373745</v>
          </cell>
          <cell r="R58">
            <v>9442787391</v>
          </cell>
          <cell r="S58">
            <v>864117055</v>
          </cell>
          <cell r="T58">
            <v>20306838864</v>
          </cell>
        </row>
        <row r="59">
          <cell r="O59">
            <v>48417090658</v>
          </cell>
          <cell r="P59">
            <v>196734491518</v>
          </cell>
          <cell r="Q59">
            <v>171264612973</v>
          </cell>
          <cell r="R59">
            <v>49454672170</v>
          </cell>
          <cell r="S59">
            <v>1037581512</v>
          </cell>
          <cell r="T59">
            <v>228166896246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 refreshError="1"/>
      <sheetData sheetId="2">
        <row r="10">
          <cell r="G10" t="str">
            <v>9７-조흥-４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 refreshError="1"/>
      <sheetData sheetId="2">
        <row r="10">
          <cell r="G10" t="str">
            <v>9７-조흥-４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1"/>
      <sheetName val="별제권_정리담보권2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 refreshError="1"/>
      <sheetData sheetId="2"/>
      <sheetData sheetId="3">
        <row r="44">
          <cell r="O44">
            <v>0</v>
          </cell>
        </row>
        <row r="209">
          <cell r="O209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1"/>
      <sheetName val="별제권_정리담보권2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 refreshError="1"/>
      <sheetData sheetId="2"/>
      <sheetData sheetId="3">
        <row r="44">
          <cell r="O44">
            <v>0</v>
          </cell>
        </row>
        <row r="209">
          <cell r="O209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1"/>
      <sheetName val="별제권_정리담보권2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 refreshError="1"/>
      <sheetData sheetId="2"/>
      <sheetData sheetId="3" refreshError="1">
        <row r="44">
          <cell r="O44">
            <v>0</v>
          </cell>
        </row>
        <row r="209">
          <cell r="O209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1"/>
      <sheetName val="별제권_정리담보권2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 refreshError="1"/>
      <sheetData sheetId="2"/>
      <sheetData sheetId="3" refreshError="1">
        <row r="44">
          <cell r="O44">
            <v>0</v>
          </cell>
        </row>
        <row r="209">
          <cell r="O209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S (2)"/>
      <sheetName val="POS"/>
      <sheetName val="공항,제주 판매율 분석"/>
      <sheetName val="Sheet1"/>
      <sheetName val="Sheet2"/>
      <sheetName val="POS (3)"/>
      <sheetName val="Sheet3"/>
    </sheetNames>
    <sheetDataSet>
      <sheetData sheetId="0">
        <row r="205">
          <cell r="D205" t="str">
            <v>생활용품류</v>
          </cell>
        </row>
        <row r="330">
          <cell r="D330" t="str">
            <v>악세서리류</v>
          </cell>
        </row>
        <row r="774">
          <cell r="D774" t="str">
            <v>패션류</v>
          </cell>
        </row>
        <row r="889">
          <cell r="D889" t="str">
            <v>완구류</v>
          </cell>
        </row>
      </sheetData>
      <sheetData sheetId="1"/>
      <sheetData sheetId="2">
        <row r="774">
          <cell r="D774" t="str">
            <v>패션류</v>
          </cell>
        </row>
        <row r="880">
          <cell r="D880" t="str">
            <v>기타류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POS (2)"/>
      <sheetName val="POS"/>
      <sheetName val="공항,제주 판매율 분석"/>
      <sheetName val="Sheet1"/>
      <sheetName val="Sheet2"/>
      <sheetName val="POS (3)"/>
      <sheetName val="Sheet3"/>
    </sheetNames>
    <sheetDataSet>
      <sheetData sheetId="0" refreshError="1">
        <row r="205">
          <cell r="D205" t="str">
            <v>생활용품류</v>
          </cell>
        </row>
      </sheetData>
      <sheetData sheetId="1"/>
      <sheetData sheetId="2" refreshError="1"/>
      <sheetData sheetId="3"/>
      <sheetData sheetId="4"/>
      <sheetData sheetId="5"/>
      <sheetData sheetId="6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POS (2)"/>
      <sheetName val="POS"/>
      <sheetName val="공항,제주 판매율 분석"/>
      <sheetName val="Sheet1"/>
      <sheetName val="Sheet2"/>
      <sheetName val="POS (3)"/>
      <sheetName val="Sheet3"/>
    </sheetNames>
    <sheetDataSet>
      <sheetData sheetId="0" refreshError="1">
        <row r="205">
          <cell r="D205" t="str">
            <v>생활용품류</v>
          </cell>
        </row>
      </sheetData>
      <sheetData sheetId="1"/>
      <sheetData sheetId="2" refreshError="1"/>
      <sheetData sheetId="3"/>
      <sheetData sheetId="4"/>
      <sheetData sheetId="5"/>
      <sheetData sheetId="6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경영비율 "/>
      <sheetName val="수정시산표"/>
    </sheetNames>
    <sheetDataSet>
      <sheetData sheetId="0"/>
      <sheetData sheetId="1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경영비율 "/>
    </sheetNames>
    <sheetDataSet>
      <sheetData sheetId="0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  <sheetName val="경영비율 "/>
    </sheetNames>
    <sheetDataSet>
      <sheetData sheetId="0"/>
      <sheetData sheetId="1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S (2)"/>
      <sheetName val="POS"/>
      <sheetName val="공항,제주 판매율 분석"/>
      <sheetName val="Sheet1"/>
      <sheetName val="Sheet2"/>
      <sheetName val="POS (3)"/>
      <sheetName val="Sheet3"/>
    </sheetNames>
    <sheetDataSet>
      <sheetData sheetId="0">
        <row r="205">
          <cell r="D205" t="str">
            <v>생활용품류</v>
          </cell>
        </row>
        <row r="330">
          <cell r="D330" t="str">
            <v>악세서리류</v>
          </cell>
        </row>
        <row r="774">
          <cell r="D774" t="str">
            <v>패션류</v>
          </cell>
        </row>
        <row r="889">
          <cell r="D889" t="str">
            <v>완구류</v>
          </cell>
        </row>
      </sheetData>
      <sheetData sheetId="1"/>
      <sheetData sheetId="2">
        <row r="774">
          <cell r="D774" t="str">
            <v>패션류</v>
          </cell>
        </row>
        <row r="880">
          <cell r="D880" t="str">
            <v>기타류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목차본문"/>
      <sheetName val="정산표"/>
      <sheetName val="확정BS"/>
      <sheetName val="경영비율 "/>
      <sheetName val="확정IS"/>
      <sheetName val="결손금(안)"/>
      <sheetName val="현금흐름"/>
      <sheetName val="현금흐름표"/>
      <sheetName val="주석"/>
      <sheetName val="부속명세서"/>
      <sheetName val="매출액(명) "/>
      <sheetName val="매출원가(명)"/>
      <sheetName val="경영표지"/>
      <sheetName val="영업사항"/>
      <sheetName val="대주주"/>
      <sheetName val="B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건설중인자산(기타)"/>
      <sheetName val="계정별보조원장"/>
      <sheetName val="건설중인자산"/>
      <sheetName val="B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대손검토"/>
    </sheetNames>
    <sheetDataSet>
      <sheetData sheetId="0">
        <row r="1">
          <cell r="A1" t="str">
            <v>World-Quest</v>
          </cell>
        </row>
      </sheetData>
      <sheetData sheetId="1" refreshError="1"/>
      <sheetData sheetId="2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매입채무"/>
      <sheetName val="부외부채"/>
      <sheetName val="기타의부채"/>
      <sheetName val="퇴충"/>
      <sheetName val="우발채무"/>
    </sheetNames>
    <sheetDataSet>
      <sheetData sheetId="0">
        <row r="4">
          <cell r="C4" t="str">
            <v>12/31/99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유형자산명세"/>
      <sheetName val="감가상각비명세"/>
      <sheetName val="원가구분"/>
      <sheetName val="기표금액"/>
      <sheetName val="사업장별"/>
      <sheetName val="토지명세"/>
      <sheetName val="토지"/>
      <sheetName val="건물"/>
      <sheetName val="구축물"/>
      <sheetName val="기계장치"/>
      <sheetName val="차량운반구"/>
      <sheetName val="공기구"/>
      <sheetName val="비품"/>
      <sheetName val="무형자산명세"/>
      <sheetName val="특허권"/>
      <sheetName val="실용신안권"/>
      <sheetName val="상표권"/>
      <sheetName val="의장권"/>
      <sheetName val="건설자산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>
        <row r="4">
          <cell r="A4" t="str">
            <v>NUM</v>
          </cell>
          <cell r="B4" t="str">
            <v>asset-no</v>
          </cell>
          <cell r="C4" t="str">
            <v>seller</v>
          </cell>
          <cell r="D4" t="str">
            <v>type</v>
          </cell>
          <cell r="E4" t="str">
            <v>품명</v>
          </cell>
          <cell r="F4" t="str">
            <v>수량</v>
          </cell>
          <cell r="G4" t="str">
            <v>취득년월일</v>
          </cell>
          <cell r="H4" t="str">
            <v>D_M</v>
          </cell>
          <cell r="I4" t="str">
            <v>연수</v>
          </cell>
          <cell r="J4" t="str">
            <v>상각율</v>
          </cell>
          <cell r="K4" t="str">
            <v>COS_D</v>
          </cell>
          <cell r="L4" t="str">
            <v>DIV</v>
          </cell>
          <cell r="M4" t="str">
            <v>기초취득가</v>
          </cell>
          <cell r="N4" t="str">
            <v>당기증가</v>
          </cell>
          <cell r="O4" t="str">
            <v>당기감소</v>
          </cell>
          <cell r="P4" t="str">
            <v>기말취득가</v>
          </cell>
          <cell r="Q4" t="str">
            <v>CO_END</v>
          </cell>
          <cell r="R4" t="str">
            <v>기초충당금</v>
          </cell>
          <cell r="S4" t="str">
            <v>당기상각비</v>
          </cell>
          <cell r="T4" t="str">
            <v>충당금감소</v>
          </cell>
          <cell r="U4" t="str">
            <v>기말충당금</v>
          </cell>
          <cell r="V4" t="str">
            <v>기말장부가</v>
          </cell>
          <cell r="W4" t="str">
            <v>YEAR</v>
          </cell>
          <cell r="X4" t="str">
            <v>INCR_DPRT_1</v>
          </cell>
          <cell r="Y4" t="str">
            <v>DECR_DPRT_1</v>
          </cell>
          <cell r="Z4" t="str">
            <v>APP_E_1</v>
          </cell>
          <cell r="AA4" t="str">
            <v>BOOK_AMTS_1</v>
          </cell>
          <cell r="AB4" t="str">
            <v>com-dep</v>
          </cell>
          <cell r="AC4" t="str">
            <v>fix-dep</v>
          </cell>
          <cell r="AD4" t="str">
            <v>DCS_1</v>
          </cell>
          <cell r="AE4" t="str">
            <v>YEAR_1</v>
          </cell>
          <cell r="AF4" t="str">
            <v>잔존가액상각</v>
          </cell>
          <cell r="AG4" t="str">
            <v>합계:당기상각비</v>
          </cell>
          <cell r="AH4" t="str">
            <v>COS_D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유형자산명세"/>
      <sheetName val="감가상각비명세"/>
      <sheetName val="원가구분"/>
      <sheetName val="기표금액"/>
      <sheetName val="사업장별"/>
      <sheetName val="토지명세"/>
      <sheetName val="토지"/>
      <sheetName val="건물"/>
      <sheetName val="구축물"/>
      <sheetName val="기계장치"/>
      <sheetName val="차량운반구"/>
      <sheetName val="공기구"/>
      <sheetName val="비품"/>
      <sheetName val="무형자산명세"/>
      <sheetName val="특허권"/>
      <sheetName val="실용신안권"/>
      <sheetName val="상표권"/>
      <sheetName val="의장권"/>
      <sheetName val="건설자산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>
        <row r="4">
          <cell r="A4" t="str">
            <v>NUM</v>
          </cell>
          <cell r="B4" t="str">
            <v>asset-no</v>
          </cell>
          <cell r="C4" t="str">
            <v>seller</v>
          </cell>
          <cell r="D4" t="str">
            <v>type</v>
          </cell>
          <cell r="E4" t="str">
            <v>품명</v>
          </cell>
          <cell r="F4" t="str">
            <v>수량</v>
          </cell>
          <cell r="G4" t="str">
            <v>취득년월일</v>
          </cell>
          <cell r="H4" t="str">
            <v>D_M</v>
          </cell>
          <cell r="I4" t="str">
            <v>연수</v>
          </cell>
          <cell r="J4" t="str">
            <v>상각율</v>
          </cell>
          <cell r="K4" t="str">
            <v>COS_D</v>
          </cell>
          <cell r="L4" t="str">
            <v>DIV</v>
          </cell>
          <cell r="M4" t="str">
            <v>기초취득가</v>
          </cell>
          <cell r="N4" t="str">
            <v>당기증가</v>
          </cell>
          <cell r="O4" t="str">
            <v>당기감소</v>
          </cell>
          <cell r="P4" t="str">
            <v>기말취득가</v>
          </cell>
          <cell r="Q4" t="str">
            <v>CO_END</v>
          </cell>
          <cell r="R4" t="str">
            <v>기초충당금</v>
          </cell>
          <cell r="S4" t="str">
            <v>당기상각비</v>
          </cell>
          <cell r="T4" t="str">
            <v>충당금감소</v>
          </cell>
          <cell r="U4" t="str">
            <v>기말충당금</v>
          </cell>
          <cell r="V4" t="str">
            <v>기말장부가</v>
          </cell>
          <cell r="W4" t="str">
            <v>YEAR</v>
          </cell>
          <cell r="X4" t="str">
            <v>INCR_DPRT_1</v>
          </cell>
          <cell r="Y4" t="str">
            <v>DECR_DPRT_1</v>
          </cell>
          <cell r="Z4" t="str">
            <v>APP_E_1</v>
          </cell>
          <cell r="AA4" t="str">
            <v>BOOK_AMTS_1</v>
          </cell>
          <cell r="AB4" t="str">
            <v>com-dep</v>
          </cell>
          <cell r="AC4" t="str">
            <v>fix-dep</v>
          </cell>
          <cell r="AD4" t="str">
            <v>DCS_1</v>
          </cell>
          <cell r="AE4" t="str">
            <v>YEAR_1</v>
          </cell>
          <cell r="AF4" t="str">
            <v>잔존가액상각</v>
          </cell>
          <cell r="AG4" t="str">
            <v>합계:당기상각비</v>
          </cell>
          <cell r="AH4" t="str">
            <v>COS_D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본사재고"/>
      <sheetName val="공항재고"/>
    </sheetNames>
    <sheetDataSet>
      <sheetData sheetId="0" refreshError="1">
        <row r="3">
          <cell r="DA3" t="str">
            <v>작전출고</v>
          </cell>
        </row>
        <row r="5">
          <cell r="DA5" t="str">
            <v>계</v>
          </cell>
        </row>
        <row r="7">
          <cell r="DA7">
            <v>0</v>
          </cell>
        </row>
        <row r="8">
          <cell r="DA8">
            <v>6</v>
          </cell>
        </row>
        <row r="9">
          <cell r="DA9">
            <v>8</v>
          </cell>
        </row>
        <row r="10">
          <cell r="DA10">
            <v>18</v>
          </cell>
        </row>
        <row r="11">
          <cell r="DA11">
            <v>10</v>
          </cell>
        </row>
        <row r="12">
          <cell r="DA12">
            <v>30</v>
          </cell>
        </row>
        <row r="13">
          <cell r="DA13">
            <v>0</v>
          </cell>
        </row>
        <row r="14">
          <cell r="DA14">
            <v>0</v>
          </cell>
        </row>
        <row r="15">
          <cell r="DA15">
            <v>0</v>
          </cell>
        </row>
        <row r="16">
          <cell r="DA16">
            <v>0</v>
          </cell>
        </row>
        <row r="17">
          <cell r="DA17">
            <v>12</v>
          </cell>
        </row>
        <row r="18">
          <cell r="DA18">
            <v>12</v>
          </cell>
        </row>
        <row r="19">
          <cell r="DA19">
            <v>24</v>
          </cell>
        </row>
        <row r="20">
          <cell r="DA20">
            <v>24</v>
          </cell>
        </row>
        <row r="21">
          <cell r="DA21">
            <v>0</v>
          </cell>
        </row>
        <row r="22">
          <cell r="DA22">
            <v>0</v>
          </cell>
        </row>
        <row r="23">
          <cell r="DA23">
            <v>0</v>
          </cell>
        </row>
        <row r="24">
          <cell r="DA24">
            <v>0</v>
          </cell>
        </row>
        <row r="25">
          <cell r="DA25">
            <v>0</v>
          </cell>
        </row>
        <row r="26">
          <cell r="DA26">
            <v>0</v>
          </cell>
        </row>
        <row r="27">
          <cell r="DA27">
            <v>0</v>
          </cell>
        </row>
        <row r="28">
          <cell r="DA28">
            <v>0</v>
          </cell>
        </row>
        <row r="29">
          <cell r="DA29">
            <v>0</v>
          </cell>
        </row>
        <row r="30">
          <cell r="DA30">
            <v>0</v>
          </cell>
        </row>
        <row r="31">
          <cell r="DA31">
            <v>0</v>
          </cell>
        </row>
        <row r="32">
          <cell r="DA32">
            <v>0</v>
          </cell>
        </row>
        <row r="33">
          <cell r="DA33">
            <v>15</v>
          </cell>
        </row>
        <row r="34">
          <cell r="DA34">
            <v>8</v>
          </cell>
        </row>
        <row r="35">
          <cell r="DA35">
            <v>0</v>
          </cell>
        </row>
        <row r="36">
          <cell r="DA36">
            <v>0</v>
          </cell>
        </row>
        <row r="37">
          <cell r="DA37">
            <v>0</v>
          </cell>
        </row>
        <row r="38">
          <cell r="DA38">
            <v>0</v>
          </cell>
        </row>
        <row r="39">
          <cell r="DA39">
            <v>0</v>
          </cell>
        </row>
        <row r="40">
          <cell r="DA40">
            <v>0</v>
          </cell>
        </row>
        <row r="41">
          <cell r="DA41">
            <v>0</v>
          </cell>
        </row>
        <row r="42">
          <cell r="DA42">
            <v>0</v>
          </cell>
        </row>
        <row r="43">
          <cell r="DA43">
            <v>5</v>
          </cell>
        </row>
        <row r="44">
          <cell r="DA44">
            <v>0</v>
          </cell>
        </row>
        <row r="45">
          <cell r="DA45">
            <v>0</v>
          </cell>
        </row>
        <row r="46">
          <cell r="DA46">
            <v>15</v>
          </cell>
        </row>
        <row r="47">
          <cell r="DA47">
            <v>12</v>
          </cell>
        </row>
        <row r="48">
          <cell r="DA48">
            <v>0</v>
          </cell>
        </row>
        <row r="49">
          <cell r="DA49">
            <v>0</v>
          </cell>
        </row>
        <row r="50">
          <cell r="DA50">
            <v>0</v>
          </cell>
        </row>
        <row r="51">
          <cell r="DA51">
            <v>17</v>
          </cell>
        </row>
        <row r="52">
          <cell r="DA52">
            <v>0</v>
          </cell>
        </row>
        <row r="53">
          <cell r="DA53">
            <v>0</v>
          </cell>
        </row>
        <row r="54">
          <cell r="DA54">
            <v>10</v>
          </cell>
        </row>
        <row r="55">
          <cell r="DA55">
            <v>0</v>
          </cell>
        </row>
        <row r="56">
          <cell r="DA56">
            <v>0</v>
          </cell>
        </row>
        <row r="57">
          <cell r="DA57">
            <v>0</v>
          </cell>
        </row>
        <row r="58">
          <cell r="DA58">
            <v>0</v>
          </cell>
        </row>
        <row r="59">
          <cell r="DA59">
            <v>0</v>
          </cell>
        </row>
        <row r="60">
          <cell r="DA60">
            <v>0</v>
          </cell>
        </row>
        <row r="61">
          <cell r="DA61">
            <v>0</v>
          </cell>
        </row>
        <row r="62">
          <cell r="DA62">
            <v>0</v>
          </cell>
        </row>
        <row r="63">
          <cell r="DA63">
            <v>0</v>
          </cell>
        </row>
        <row r="64">
          <cell r="DA64">
            <v>0</v>
          </cell>
        </row>
        <row r="65">
          <cell r="DA65">
            <v>0</v>
          </cell>
        </row>
        <row r="66">
          <cell r="DA66">
            <v>0</v>
          </cell>
        </row>
        <row r="67">
          <cell r="DA67">
            <v>5</v>
          </cell>
        </row>
        <row r="68">
          <cell r="DA68">
            <v>0</v>
          </cell>
        </row>
        <row r="69">
          <cell r="DA69">
            <v>0</v>
          </cell>
        </row>
        <row r="70">
          <cell r="DA70">
            <v>0</v>
          </cell>
        </row>
        <row r="71">
          <cell r="DA71">
            <v>0</v>
          </cell>
        </row>
        <row r="72">
          <cell r="DA72">
            <v>0</v>
          </cell>
        </row>
        <row r="73">
          <cell r="DA73">
            <v>20</v>
          </cell>
        </row>
        <row r="74">
          <cell r="DA74">
            <v>0</v>
          </cell>
        </row>
        <row r="75">
          <cell r="DA75">
            <v>0</v>
          </cell>
        </row>
        <row r="76">
          <cell r="DA76">
            <v>0</v>
          </cell>
        </row>
        <row r="77">
          <cell r="DA77">
            <v>19</v>
          </cell>
        </row>
        <row r="78">
          <cell r="DA78">
            <v>0</v>
          </cell>
        </row>
        <row r="79">
          <cell r="DA79">
            <v>5</v>
          </cell>
        </row>
        <row r="80">
          <cell r="DA80">
            <v>16</v>
          </cell>
        </row>
        <row r="81">
          <cell r="DA81">
            <v>17</v>
          </cell>
        </row>
        <row r="82">
          <cell r="DA82">
            <v>17</v>
          </cell>
        </row>
        <row r="83">
          <cell r="DA83">
            <v>0</v>
          </cell>
        </row>
        <row r="84">
          <cell r="DA84">
            <v>0</v>
          </cell>
        </row>
        <row r="85">
          <cell r="DA85">
            <v>0</v>
          </cell>
        </row>
        <row r="86">
          <cell r="DA86">
            <v>0</v>
          </cell>
        </row>
        <row r="87">
          <cell r="DA87">
            <v>0</v>
          </cell>
        </row>
        <row r="88">
          <cell r="DA88">
            <v>0</v>
          </cell>
        </row>
        <row r="89">
          <cell r="DA89">
            <v>0</v>
          </cell>
        </row>
        <row r="90">
          <cell r="DA90">
            <v>0</v>
          </cell>
        </row>
        <row r="91">
          <cell r="DA91">
            <v>0</v>
          </cell>
        </row>
        <row r="92">
          <cell r="DA92">
            <v>0</v>
          </cell>
        </row>
        <row r="93">
          <cell r="DA93">
            <v>0</v>
          </cell>
        </row>
        <row r="94">
          <cell r="DA94">
            <v>0</v>
          </cell>
        </row>
        <row r="95">
          <cell r="DA95">
            <v>0</v>
          </cell>
        </row>
        <row r="96">
          <cell r="DA96">
            <v>0</v>
          </cell>
        </row>
        <row r="97">
          <cell r="DA97">
            <v>0</v>
          </cell>
        </row>
        <row r="98">
          <cell r="DA98">
            <v>0</v>
          </cell>
        </row>
        <row r="99">
          <cell r="DA99">
            <v>0</v>
          </cell>
        </row>
        <row r="100">
          <cell r="DA100">
            <v>0</v>
          </cell>
        </row>
        <row r="101">
          <cell r="DA101">
            <v>0</v>
          </cell>
        </row>
        <row r="102">
          <cell r="DA102">
            <v>0</v>
          </cell>
        </row>
        <row r="103">
          <cell r="DA103">
            <v>0</v>
          </cell>
        </row>
        <row r="104">
          <cell r="DA104">
            <v>0</v>
          </cell>
        </row>
        <row r="105">
          <cell r="DA105">
            <v>0</v>
          </cell>
        </row>
        <row r="106">
          <cell r="DA106">
            <v>0</v>
          </cell>
        </row>
        <row r="107">
          <cell r="DA107">
            <v>0</v>
          </cell>
        </row>
        <row r="108">
          <cell r="DA108">
            <v>0</v>
          </cell>
        </row>
        <row r="109">
          <cell r="DA109">
            <v>0</v>
          </cell>
        </row>
        <row r="110">
          <cell r="DA110">
            <v>0</v>
          </cell>
        </row>
        <row r="111">
          <cell r="DA111">
            <v>0</v>
          </cell>
        </row>
        <row r="112">
          <cell r="DA112">
            <v>0</v>
          </cell>
        </row>
        <row r="113">
          <cell r="DA113">
            <v>0</v>
          </cell>
        </row>
        <row r="114">
          <cell r="DA114">
            <v>0</v>
          </cell>
        </row>
        <row r="115">
          <cell r="DA115">
            <v>0</v>
          </cell>
        </row>
        <row r="116">
          <cell r="DA116">
            <v>0</v>
          </cell>
        </row>
        <row r="117">
          <cell r="DA117">
            <v>0</v>
          </cell>
        </row>
        <row r="118">
          <cell r="DA118">
            <v>0</v>
          </cell>
        </row>
        <row r="119">
          <cell r="DA119">
            <v>0</v>
          </cell>
        </row>
        <row r="120">
          <cell r="DA120">
            <v>0</v>
          </cell>
        </row>
        <row r="121">
          <cell r="DA121">
            <v>0</v>
          </cell>
        </row>
        <row r="122">
          <cell r="DA122">
            <v>0</v>
          </cell>
        </row>
        <row r="123">
          <cell r="DA123">
            <v>0</v>
          </cell>
        </row>
        <row r="124">
          <cell r="DA124">
            <v>0</v>
          </cell>
        </row>
        <row r="125">
          <cell r="DA125">
            <v>0</v>
          </cell>
        </row>
        <row r="126">
          <cell r="DA126">
            <v>0</v>
          </cell>
        </row>
        <row r="127">
          <cell r="DA127">
            <v>0</v>
          </cell>
        </row>
        <row r="128">
          <cell r="DA128">
            <v>0</v>
          </cell>
        </row>
        <row r="129">
          <cell r="DA129">
            <v>0</v>
          </cell>
        </row>
        <row r="130">
          <cell r="DA130">
            <v>0</v>
          </cell>
        </row>
        <row r="131">
          <cell r="DA131">
            <v>0</v>
          </cell>
        </row>
        <row r="132">
          <cell r="DA132">
            <v>0</v>
          </cell>
        </row>
        <row r="133">
          <cell r="DA133">
            <v>0</v>
          </cell>
        </row>
        <row r="134">
          <cell r="DA134">
            <v>0</v>
          </cell>
        </row>
        <row r="135">
          <cell r="DA135">
            <v>0</v>
          </cell>
        </row>
        <row r="136">
          <cell r="DA136">
            <v>0</v>
          </cell>
        </row>
        <row r="137">
          <cell r="DA137">
            <v>0</v>
          </cell>
        </row>
        <row r="138">
          <cell r="DA138">
            <v>0</v>
          </cell>
        </row>
        <row r="139">
          <cell r="DA139">
            <v>0</v>
          </cell>
        </row>
        <row r="140">
          <cell r="DA140">
            <v>0</v>
          </cell>
        </row>
        <row r="141">
          <cell r="DA141">
            <v>0</v>
          </cell>
        </row>
        <row r="142">
          <cell r="DA142">
            <v>0</v>
          </cell>
        </row>
        <row r="143">
          <cell r="DA143">
            <v>0</v>
          </cell>
        </row>
        <row r="144">
          <cell r="DA144">
            <v>0</v>
          </cell>
        </row>
        <row r="145">
          <cell r="DA145">
            <v>0</v>
          </cell>
        </row>
        <row r="146">
          <cell r="DA146">
            <v>0</v>
          </cell>
        </row>
        <row r="147">
          <cell r="DA147">
            <v>0</v>
          </cell>
        </row>
        <row r="148">
          <cell r="DA148">
            <v>0</v>
          </cell>
        </row>
        <row r="149">
          <cell r="DA149">
            <v>0</v>
          </cell>
        </row>
        <row r="150">
          <cell r="DA150">
            <v>0</v>
          </cell>
        </row>
        <row r="151">
          <cell r="DA151">
            <v>0</v>
          </cell>
        </row>
        <row r="152">
          <cell r="DA152">
            <v>0</v>
          </cell>
        </row>
        <row r="153">
          <cell r="DA153">
            <v>0</v>
          </cell>
        </row>
        <row r="154">
          <cell r="DA154">
            <v>0</v>
          </cell>
        </row>
        <row r="155">
          <cell r="DA155">
            <v>0</v>
          </cell>
        </row>
        <row r="156">
          <cell r="DA156">
            <v>0</v>
          </cell>
        </row>
        <row r="157">
          <cell r="DA157">
            <v>0</v>
          </cell>
        </row>
        <row r="158">
          <cell r="DA158">
            <v>0</v>
          </cell>
        </row>
        <row r="159">
          <cell r="DA159">
            <v>24</v>
          </cell>
        </row>
        <row r="160">
          <cell r="DA160">
            <v>0</v>
          </cell>
        </row>
        <row r="161">
          <cell r="DA161">
            <v>0</v>
          </cell>
        </row>
        <row r="162">
          <cell r="DA162">
            <v>0</v>
          </cell>
        </row>
        <row r="163">
          <cell r="DA163">
            <v>0</v>
          </cell>
        </row>
        <row r="164">
          <cell r="DA164">
            <v>0</v>
          </cell>
        </row>
        <row r="165">
          <cell r="DA165">
            <v>0</v>
          </cell>
        </row>
        <row r="166">
          <cell r="DA166">
            <v>0</v>
          </cell>
        </row>
        <row r="167">
          <cell r="DA167">
            <v>0</v>
          </cell>
        </row>
        <row r="168">
          <cell r="O168" t="str">
            <v>2. 문구류</v>
          </cell>
          <cell r="AB168">
            <v>0</v>
          </cell>
          <cell r="AN168">
            <v>0</v>
          </cell>
          <cell r="AT168">
            <v>0</v>
          </cell>
          <cell r="AU168">
            <v>0</v>
          </cell>
          <cell r="BQ168">
            <v>0</v>
          </cell>
          <cell r="BR168">
            <v>0</v>
          </cell>
          <cell r="CF168">
            <v>0</v>
          </cell>
          <cell r="CJ168">
            <v>0</v>
          </cell>
          <cell r="CK168">
            <v>0</v>
          </cell>
          <cell r="DA168">
            <v>0</v>
          </cell>
          <cell r="DE168">
            <v>0</v>
          </cell>
          <cell r="DF168">
            <v>0</v>
          </cell>
          <cell r="EI168">
            <v>0</v>
          </cell>
          <cell r="EJ168">
            <v>0</v>
          </cell>
          <cell r="EK168">
            <v>0</v>
          </cell>
        </row>
        <row r="169">
          <cell r="DA169">
            <v>0</v>
          </cell>
        </row>
        <row r="170">
          <cell r="DA170">
            <v>0</v>
          </cell>
        </row>
        <row r="171">
          <cell r="DA171">
            <v>0</v>
          </cell>
        </row>
        <row r="172">
          <cell r="DA172">
            <v>0</v>
          </cell>
        </row>
        <row r="173">
          <cell r="DA173">
            <v>280</v>
          </cell>
        </row>
        <row r="174">
          <cell r="DA174">
            <v>0</v>
          </cell>
        </row>
        <row r="175">
          <cell r="DA175">
            <v>0</v>
          </cell>
        </row>
        <row r="176">
          <cell r="DA176">
            <v>0</v>
          </cell>
        </row>
        <row r="177">
          <cell r="DA177">
            <v>0</v>
          </cell>
        </row>
        <row r="178">
          <cell r="DA178">
            <v>0</v>
          </cell>
        </row>
        <row r="179">
          <cell r="DA179">
            <v>0</v>
          </cell>
        </row>
        <row r="180">
          <cell r="DA180">
            <v>0</v>
          </cell>
        </row>
        <row r="181">
          <cell r="DA181">
            <v>0</v>
          </cell>
        </row>
        <row r="182">
          <cell r="DA182">
            <v>0</v>
          </cell>
        </row>
        <row r="183">
          <cell r="DA183">
            <v>0</v>
          </cell>
        </row>
        <row r="184">
          <cell r="DA184">
            <v>0</v>
          </cell>
        </row>
        <row r="185">
          <cell r="DA185">
            <v>0</v>
          </cell>
        </row>
        <row r="186">
          <cell r="DA186">
            <v>0</v>
          </cell>
        </row>
        <row r="187">
          <cell r="DA187">
            <v>0</v>
          </cell>
        </row>
        <row r="188">
          <cell r="DA188">
            <v>0</v>
          </cell>
        </row>
        <row r="189">
          <cell r="DA189">
            <v>0</v>
          </cell>
        </row>
        <row r="190">
          <cell r="DA190">
            <v>0</v>
          </cell>
        </row>
        <row r="191">
          <cell r="DA191">
            <v>0</v>
          </cell>
        </row>
        <row r="192">
          <cell r="DA192">
            <v>0</v>
          </cell>
        </row>
        <row r="193">
          <cell r="DA193">
            <v>0</v>
          </cell>
        </row>
        <row r="194">
          <cell r="DA194">
            <v>0</v>
          </cell>
        </row>
        <row r="195">
          <cell r="DA195">
            <v>0</v>
          </cell>
        </row>
        <row r="196">
          <cell r="DA196">
            <v>0</v>
          </cell>
        </row>
        <row r="197">
          <cell r="DA197">
            <v>0</v>
          </cell>
        </row>
        <row r="198">
          <cell r="DA198">
            <v>0</v>
          </cell>
        </row>
        <row r="199">
          <cell r="DA199">
            <v>0</v>
          </cell>
        </row>
        <row r="200">
          <cell r="DA200">
            <v>0</v>
          </cell>
        </row>
        <row r="201">
          <cell r="DA201">
            <v>0</v>
          </cell>
        </row>
        <row r="202">
          <cell r="DA202">
            <v>0</v>
          </cell>
        </row>
        <row r="203">
          <cell r="DA203">
            <v>0</v>
          </cell>
        </row>
        <row r="204">
          <cell r="DA204">
            <v>0</v>
          </cell>
        </row>
        <row r="205">
          <cell r="DA205">
            <v>0</v>
          </cell>
        </row>
        <row r="206">
          <cell r="DA206">
            <v>0</v>
          </cell>
        </row>
        <row r="207">
          <cell r="DA207">
            <v>0</v>
          </cell>
        </row>
        <row r="208">
          <cell r="DA208">
            <v>0</v>
          </cell>
        </row>
        <row r="209">
          <cell r="DA209">
            <v>0</v>
          </cell>
        </row>
        <row r="210">
          <cell r="DA210">
            <v>0</v>
          </cell>
        </row>
        <row r="211">
          <cell r="DA211">
            <v>0</v>
          </cell>
        </row>
        <row r="212">
          <cell r="DA212">
            <v>0</v>
          </cell>
        </row>
        <row r="213">
          <cell r="DA213">
            <v>0</v>
          </cell>
        </row>
        <row r="214">
          <cell r="DA214">
            <v>0</v>
          </cell>
        </row>
        <row r="215">
          <cell r="DA215">
            <v>4</v>
          </cell>
        </row>
        <row r="216">
          <cell r="DA216">
            <v>4</v>
          </cell>
        </row>
        <row r="217">
          <cell r="DA217">
            <v>4</v>
          </cell>
        </row>
        <row r="218">
          <cell r="DA218">
            <v>0</v>
          </cell>
        </row>
        <row r="219">
          <cell r="DA219">
            <v>0</v>
          </cell>
        </row>
        <row r="220">
          <cell r="DA220">
            <v>5</v>
          </cell>
        </row>
        <row r="221">
          <cell r="DA221">
            <v>5</v>
          </cell>
        </row>
        <row r="222">
          <cell r="DA222">
            <v>0</v>
          </cell>
        </row>
        <row r="223">
          <cell r="DA223">
            <v>0</v>
          </cell>
        </row>
        <row r="224">
          <cell r="DA224">
            <v>0</v>
          </cell>
        </row>
        <row r="225">
          <cell r="DA225">
            <v>5</v>
          </cell>
        </row>
        <row r="226">
          <cell r="DA226">
            <v>0</v>
          </cell>
        </row>
        <row r="227">
          <cell r="DA227">
            <v>0</v>
          </cell>
        </row>
        <row r="228">
          <cell r="DA228">
            <v>0</v>
          </cell>
        </row>
        <row r="229">
          <cell r="DA229">
            <v>0</v>
          </cell>
        </row>
        <row r="230">
          <cell r="DA230">
            <v>0</v>
          </cell>
        </row>
        <row r="231">
          <cell r="DA231">
            <v>5</v>
          </cell>
        </row>
        <row r="232">
          <cell r="DA232">
            <v>5</v>
          </cell>
        </row>
        <row r="233">
          <cell r="DA233">
            <v>5</v>
          </cell>
        </row>
        <row r="234">
          <cell r="DA234">
            <v>5</v>
          </cell>
        </row>
        <row r="235">
          <cell r="DA235">
            <v>0</v>
          </cell>
        </row>
        <row r="236">
          <cell r="DA236">
            <v>0</v>
          </cell>
        </row>
        <row r="237">
          <cell r="DA237">
            <v>4</v>
          </cell>
        </row>
        <row r="238">
          <cell r="DA238">
            <v>0</v>
          </cell>
        </row>
        <row r="239">
          <cell r="DA239">
            <v>0</v>
          </cell>
        </row>
        <row r="240">
          <cell r="DA240">
            <v>0</v>
          </cell>
        </row>
        <row r="241">
          <cell r="DA241">
            <v>0</v>
          </cell>
        </row>
        <row r="242">
          <cell r="DA242">
            <v>0</v>
          </cell>
        </row>
        <row r="243">
          <cell r="DA243">
            <v>0</v>
          </cell>
        </row>
        <row r="244">
          <cell r="DA244">
            <v>0</v>
          </cell>
        </row>
        <row r="245">
          <cell r="DA245">
            <v>0</v>
          </cell>
        </row>
        <row r="246">
          <cell r="DA246">
            <v>0</v>
          </cell>
        </row>
        <row r="247">
          <cell r="DA247">
            <v>0</v>
          </cell>
        </row>
        <row r="248">
          <cell r="DA248">
            <v>0</v>
          </cell>
        </row>
        <row r="249">
          <cell r="DA249">
            <v>0</v>
          </cell>
        </row>
        <row r="250">
          <cell r="DA250">
            <v>0</v>
          </cell>
        </row>
        <row r="251">
          <cell r="DA251">
            <v>0</v>
          </cell>
        </row>
        <row r="252">
          <cell r="DA252">
            <v>0</v>
          </cell>
        </row>
        <row r="253">
          <cell r="DA253">
            <v>0</v>
          </cell>
        </row>
        <row r="254">
          <cell r="DA254">
            <v>0</v>
          </cell>
        </row>
        <row r="258">
          <cell r="DA258">
            <v>0</v>
          </cell>
        </row>
        <row r="259">
          <cell r="DA259">
            <v>0</v>
          </cell>
        </row>
        <row r="260">
          <cell r="DA260">
            <v>0</v>
          </cell>
        </row>
        <row r="261">
          <cell r="DA261">
            <v>0</v>
          </cell>
        </row>
        <row r="262">
          <cell r="DA262">
            <v>0</v>
          </cell>
        </row>
        <row r="263">
          <cell r="DA263">
            <v>0</v>
          </cell>
        </row>
        <row r="264">
          <cell r="DA264">
            <v>0</v>
          </cell>
        </row>
        <row r="265">
          <cell r="DA265">
            <v>10</v>
          </cell>
        </row>
        <row r="266">
          <cell r="DA266">
            <v>0</v>
          </cell>
        </row>
        <row r="267">
          <cell r="DA267">
            <v>0</v>
          </cell>
        </row>
        <row r="268">
          <cell r="DA268">
            <v>0</v>
          </cell>
        </row>
        <row r="269">
          <cell r="DA269">
            <v>0</v>
          </cell>
        </row>
        <row r="270">
          <cell r="DA270">
            <v>0</v>
          </cell>
        </row>
        <row r="271">
          <cell r="DA271">
            <v>3</v>
          </cell>
        </row>
        <row r="272">
          <cell r="DA272">
            <v>3</v>
          </cell>
        </row>
        <row r="273">
          <cell r="DA273">
            <v>0</v>
          </cell>
        </row>
        <row r="274">
          <cell r="DA274">
            <v>0</v>
          </cell>
        </row>
        <row r="275">
          <cell r="DA275">
            <v>0</v>
          </cell>
        </row>
        <row r="276">
          <cell r="DA276">
            <v>0</v>
          </cell>
        </row>
        <row r="277">
          <cell r="DA277">
            <v>0</v>
          </cell>
        </row>
        <row r="278">
          <cell r="DA278">
            <v>0</v>
          </cell>
        </row>
        <row r="279">
          <cell r="DA279">
            <v>0</v>
          </cell>
        </row>
        <row r="280">
          <cell r="DA280">
            <v>0</v>
          </cell>
        </row>
        <row r="281">
          <cell r="DA281">
            <v>0</v>
          </cell>
        </row>
        <row r="282">
          <cell r="DA282">
            <v>0</v>
          </cell>
        </row>
        <row r="283">
          <cell r="DA283">
            <v>6</v>
          </cell>
        </row>
        <row r="284">
          <cell r="DA284">
            <v>6</v>
          </cell>
        </row>
        <row r="285">
          <cell r="DA285">
            <v>0</v>
          </cell>
        </row>
        <row r="286">
          <cell r="DA286">
            <v>0</v>
          </cell>
        </row>
        <row r="287">
          <cell r="DA287">
            <v>0</v>
          </cell>
        </row>
        <row r="288">
          <cell r="DA288">
            <v>0</v>
          </cell>
        </row>
        <row r="289">
          <cell r="DA289">
            <v>0</v>
          </cell>
        </row>
        <row r="290">
          <cell r="DA290">
            <v>0</v>
          </cell>
        </row>
        <row r="291">
          <cell r="DA291">
            <v>4</v>
          </cell>
        </row>
        <row r="292">
          <cell r="DA292">
            <v>0</v>
          </cell>
        </row>
        <row r="293">
          <cell r="DA293">
            <v>0</v>
          </cell>
        </row>
        <row r="294">
          <cell r="DA294">
            <v>0</v>
          </cell>
        </row>
        <row r="295">
          <cell r="DA295">
            <v>0</v>
          </cell>
        </row>
        <row r="296">
          <cell r="DA296">
            <v>0</v>
          </cell>
        </row>
        <row r="297">
          <cell r="DA297">
            <v>0</v>
          </cell>
        </row>
        <row r="298">
          <cell r="DA298">
            <v>0</v>
          </cell>
        </row>
        <row r="299">
          <cell r="DA299">
            <v>0</v>
          </cell>
        </row>
        <row r="300">
          <cell r="DA300">
            <v>0</v>
          </cell>
        </row>
        <row r="301">
          <cell r="DA301">
            <v>0</v>
          </cell>
        </row>
        <row r="302">
          <cell r="DA302">
            <v>12</v>
          </cell>
        </row>
        <row r="303">
          <cell r="DA303">
            <v>0</v>
          </cell>
        </row>
        <row r="304">
          <cell r="DA304">
            <v>0</v>
          </cell>
        </row>
        <row r="305">
          <cell r="DA305">
            <v>0</v>
          </cell>
        </row>
        <row r="306">
          <cell r="DA306">
            <v>0</v>
          </cell>
        </row>
        <row r="307">
          <cell r="DA307">
            <v>0</v>
          </cell>
        </row>
        <row r="308">
          <cell r="DA308">
            <v>0</v>
          </cell>
        </row>
        <row r="309">
          <cell r="DA309">
            <v>0</v>
          </cell>
        </row>
        <row r="310">
          <cell r="DA310">
            <v>0</v>
          </cell>
        </row>
        <row r="311">
          <cell r="DA311">
            <v>15</v>
          </cell>
        </row>
        <row r="312">
          <cell r="DA312">
            <v>0</v>
          </cell>
        </row>
        <row r="313">
          <cell r="DA313">
            <v>5</v>
          </cell>
        </row>
        <row r="314">
          <cell r="DA314">
            <v>5</v>
          </cell>
        </row>
        <row r="315">
          <cell r="DA315">
            <v>5</v>
          </cell>
        </row>
        <row r="316">
          <cell r="DA316">
            <v>5</v>
          </cell>
        </row>
        <row r="317">
          <cell r="DA317">
            <v>5</v>
          </cell>
        </row>
        <row r="318">
          <cell r="DA318">
            <v>2</v>
          </cell>
        </row>
        <row r="319">
          <cell r="DA319">
            <v>0</v>
          </cell>
        </row>
        <row r="320">
          <cell r="DA320">
            <v>0</v>
          </cell>
        </row>
        <row r="321">
          <cell r="DA321">
            <v>0</v>
          </cell>
        </row>
        <row r="322">
          <cell r="DA322">
            <v>0</v>
          </cell>
        </row>
        <row r="323">
          <cell r="DA323">
            <v>0</v>
          </cell>
        </row>
        <row r="324">
          <cell r="DA324">
            <v>0</v>
          </cell>
        </row>
        <row r="325">
          <cell r="DA325">
            <v>0</v>
          </cell>
        </row>
        <row r="326">
          <cell r="DA326">
            <v>3</v>
          </cell>
        </row>
        <row r="327">
          <cell r="DA327">
            <v>3</v>
          </cell>
        </row>
        <row r="328">
          <cell r="DA328">
            <v>0</v>
          </cell>
        </row>
        <row r="329">
          <cell r="DA329">
            <v>0</v>
          </cell>
        </row>
        <row r="330">
          <cell r="DA330">
            <v>0</v>
          </cell>
        </row>
        <row r="331">
          <cell r="DA331">
            <v>0</v>
          </cell>
        </row>
        <row r="332">
          <cell r="DA332">
            <v>0</v>
          </cell>
        </row>
        <row r="333">
          <cell r="DA333">
            <v>0</v>
          </cell>
        </row>
        <row r="334">
          <cell r="DA334">
            <v>0</v>
          </cell>
        </row>
        <row r="335">
          <cell r="DA335">
            <v>0</v>
          </cell>
        </row>
        <row r="336">
          <cell r="DA336">
            <v>0</v>
          </cell>
        </row>
        <row r="337">
          <cell r="DA337">
            <v>0</v>
          </cell>
        </row>
        <row r="338">
          <cell r="DA338">
            <v>0</v>
          </cell>
        </row>
        <row r="339">
          <cell r="DA339">
            <v>0</v>
          </cell>
        </row>
        <row r="340">
          <cell r="DA340">
            <v>0</v>
          </cell>
        </row>
        <row r="341">
          <cell r="DA341">
            <v>0</v>
          </cell>
        </row>
        <row r="342">
          <cell r="DA342">
            <v>0</v>
          </cell>
        </row>
        <row r="343">
          <cell r="DA343">
            <v>0</v>
          </cell>
        </row>
        <row r="344">
          <cell r="DA344">
            <v>0</v>
          </cell>
        </row>
        <row r="345">
          <cell r="DA345">
            <v>0</v>
          </cell>
        </row>
        <row r="346">
          <cell r="DA346">
            <v>0</v>
          </cell>
        </row>
        <row r="347">
          <cell r="DA347">
            <v>0</v>
          </cell>
        </row>
        <row r="348">
          <cell r="DA348">
            <v>0</v>
          </cell>
        </row>
        <row r="349">
          <cell r="DA349">
            <v>0</v>
          </cell>
        </row>
        <row r="350">
          <cell r="DA350">
            <v>0</v>
          </cell>
        </row>
        <row r="351">
          <cell r="DA351">
            <v>3</v>
          </cell>
        </row>
        <row r="352">
          <cell r="DA352">
            <v>0</v>
          </cell>
        </row>
        <row r="353">
          <cell r="DA353">
            <v>0</v>
          </cell>
        </row>
        <row r="354">
          <cell r="DA354">
            <v>0</v>
          </cell>
        </row>
        <row r="355">
          <cell r="DA355">
            <v>0</v>
          </cell>
        </row>
        <row r="356">
          <cell r="DA356">
            <v>0</v>
          </cell>
        </row>
        <row r="357">
          <cell r="DA357">
            <v>0</v>
          </cell>
        </row>
        <row r="358">
          <cell r="DA358">
            <v>0</v>
          </cell>
        </row>
        <row r="359">
          <cell r="DA359">
            <v>0</v>
          </cell>
        </row>
        <row r="360">
          <cell r="DA360">
            <v>0</v>
          </cell>
        </row>
        <row r="361">
          <cell r="DA361">
            <v>0</v>
          </cell>
        </row>
        <row r="362">
          <cell r="DA362">
            <v>0</v>
          </cell>
        </row>
        <row r="363">
          <cell r="DA363">
            <v>0</v>
          </cell>
        </row>
        <row r="364">
          <cell r="DA364">
            <v>0</v>
          </cell>
        </row>
        <row r="365">
          <cell r="DA365">
            <v>0</v>
          </cell>
        </row>
        <row r="366">
          <cell r="DA366">
            <v>0</v>
          </cell>
        </row>
        <row r="367">
          <cell r="DA367">
            <v>0</v>
          </cell>
        </row>
        <row r="368">
          <cell r="DA368">
            <v>0</v>
          </cell>
        </row>
        <row r="369">
          <cell r="DA369">
            <v>0</v>
          </cell>
        </row>
        <row r="370">
          <cell r="DA370">
            <v>0</v>
          </cell>
        </row>
        <row r="371">
          <cell r="DA371">
            <v>0</v>
          </cell>
        </row>
        <row r="372">
          <cell r="DA372">
            <v>10</v>
          </cell>
        </row>
        <row r="373">
          <cell r="DA373">
            <v>5</v>
          </cell>
        </row>
        <row r="374">
          <cell r="DA374">
            <v>0</v>
          </cell>
        </row>
        <row r="375">
          <cell r="DA375">
            <v>0</v>
          </cell>
        </row>
        <row r="376">
          <cell r="DA376">
            <v>0</v>
          </cell>
        </row>
        <row r="377">
          <cell r="DA377">
            <v>5</v>
          </cell>
        </row>
        <row r="378">
          <cell r="DA378">
            <v>0</v>
          </cell>
        </row>
        <row r="379">
          <cell r="DA379">
            <v>0</v>
          </cell>
        </row>
        <row r="380">
          <cell r="DA380">
            <v>0</v>
          </cell>
        </row>
        <row r="381">
          <cell r="DA381">
            <v>0</v>
          </cell>
        </row>
        <row r="382">
          <cell r="DA382">
            <v>0</v>
          </cell>
        </row>
        <row r="383">
          <cell r="DA383">
            <v>0</v>
          </cell>
        </row>
        <row r="384">
          <cell r="DA384">
            <v>0</v>
          </cell>
        </row>
        <row r="385">
          <cell r="DA385">
            <v>0</v>
          </cell>
        </row>
        <row r="386">
          <cell r="DA386">
            <v>0</v>
          </cell>
        </row>
        <row r="387">
          <cell r="DA387">
            <v>0</v>
          </cell>
        </row>
        <row r="388">
          <cell r="DA388">
            <v>0</v>
          </cell>
        </row>
        <row r="389">
          <cell r="DA389">
            <v>0</v>
          </cell>
        </row>
        <row r="390">
          <cell r="DA390">
            <v>0</v>
          </cell>
        </row>
        <row r="391">
          <cell r="DA391">
            <v>0</v>
          </cell>
        </row>
        <row r="392">
          <cell r="DA392">
            <v>0</v>
          </cell>
        </row>
        <row r="393">
          <cell r="DA393">
            <v>0</v>
          </cell>
        </row>
        <row r="394">
          <cell r="DA394">
            <v>0</v>
          </cell>
        </row>
        <row r="395">
          <cell r="DA395">
            <v>0</v>
          </cell>
        </row>
        <row r="396">
          <cell r="DA396">
            <v>0</v>
          </cell>
        </row>
        <row r="397">
          <cell r="DA397">
            <v>0</v>
          </cell>
        </row>
        <row r="398">
          <cell r="DA398">
            <v>0</v>
          </cell>
        </row>
        <row r="399">
          <cell r="DA399">
            <v>0</v>
          </cell>
        </row>
        <row r="400">
          <cell r="DA400">
            <v>0</v>
          </cell>
        </row>
        <row r="401">
          <cell r="DA401">
            <v>0</v>
          </cell>
        </row>
        <row r="402">
          <cell r="DA402">
            <v>0</v>
          </cell>
        </row>
        <row r="403">
          <cell r="DA403">
            <v>0</v>
          </cell>
        </row>
        <row r="404">
          <cell r="DA404">
            <v>0</v>
          </cell>
        </row>
        <row r="405">
          <cell r="DA405">
            <v>0</v>
          </cell>
        </row>
        <row r="406">
          <cell r="DA406">
            <v>0</v>
          </cell>
        </row>
        <row r="407">
          <cell r="DA407">
            <v>0</v>
          </cell>
        </row>
        <row r="408">
          <cell r="DA408">
            <v>0</v>
          </cell>
        </row>
        <row r="409">
          <cell r="DA409">
            <v>0</v>
          </cell>
        </row>
        <row r="410">
          <cell r="DA410">
            <v>0</v>
          </cell>
        </row>
        <row r="411">
          <cell r="DA411">
            <v>0</v>
          </cell>
        </row>
        <row r="412">
          <cell r="DA412">
            <v>0</v>
          </cell>
        </row>
        <row r="413">
          <cell r="DA413">
            <v>0</v>
          </cell>
        </row>
        <row r="414">
          <cell r="DA414">
            <v>0</v>
          </cell>
        </row>
        <row r="415">
          <cell r="DA415">
            <v>0</v>
          </cell>
        </row>
        <row r="416">
          <cell r="DA416">
            <v>0</v>
          </cell>
        </row>
        <row r="417">
          <cell r="DA417">
            <v>0</v>
          </cell>
        </row>
        <row r="418">
          <cell r="DA418">
            <v>0</v>
          </cell>
        </row>
        <row r="419">
          <cell r="DA419">
            <v>0</v>
          </cell>
        </row>
        <row r="420">
          <cell r="DA420">
            <v>0</v>
          </cell>
        </row>
        <row r="421">
          <cell r="DA421">
            <v>0</v>
          </cell>
        </row>
        <row r="422">
          <cell r="DA422">
            <v>0</v>
          </cell>
        </row>
        <row r="423">
          <cell r="DA423">
            <v>0</v>
          </cell>
        </row>
        <row r="424">
          <cell r="DA424">
            <v>0</v>
          </cell>
        </row>
        <row r="425">
          <cell r="DA425">
            <v>0</v>
          </cell>
        </row>
        <row r="426">
          <cell r="DA426">
            <v>0</v>
          </cell>
        </row>
        <row r="427">
          <cell r="DA427">
            <v>0</v>
          </cell>
        </row>
        <row r="428">
          <cell r="DA428">
            <v>0</v>
          </cell>
        </row>
        <row r="429">
          <cell r="DA429">
            <v>0</v>
          </cell>
        </row>
        <row r="430">
          <cell r="DA430">
            <v>0</v>
          </cell>
        </row>
        <row r="431">
          <cell r="DA431">
            <v>0</v>
          </cell>
        </row>
        <row r="432">
          <cell r="DA432">
            <v>0</v>
          </cell>
        </row>
        <row r="433">
          <cell r="DA433">
            <v>0</v>
          </cell>
        </row>
        <row r="434">
          <cell r="DA434">
            <v>0</v>
          </cell>
        </row>
        <row r="435">
          <cell r="DA435">
            <v>0</v>
          </cell>
        </row>
        <row r="436">
          <cell r="DA436">
            <v>0</v>
          </cell>
        </row>
        <row r="437">
          <cell r="DA437">
            <v>0</v>
          </cell>
        </row>
        <row r="438">
          <cell r="DA438">
            <v>0</v>
          </cell>
        </row>
        <row r="439">
          <cell r="DA439">
            <v>0</v>
          </cell>
        </row>
        <row r="440">
          <cell r="DA440">
            <v>0</v>
          </cell>
        </row>
        <row r="441">
          <cell r="DA441">
            <v>0</v>
          </cell>
        </row>
        <row r="442">
          <cell r="DA442">
            <v>0</v>
          </cell>
        </row>
        <row r="443">
          <cell r="DA443">
            <v>0</v>
          </cell>
        </row>
        <row r="444">
          <cell r="DA444">
            <v>0</v>
          </cell>
        </row>
        <row r="445">
          <cell r="DA445">
            <v>0</v>
          </cell>
        </row>
        <row r="446">
          <cell r="DA446">
            <v>0</v>
          </cell>
        </row>
        <row r="447">
          <cell r="DA447">
            <v>0</v>
          </cell>
        </row>
        <row r="448">
          <cell r="DA448">
            <v>0</v>
          </cell>
        </row>
        <row r="449">
          <cell r="DA449">
            <v>0</v>
          </cell>
        </row>
        <row r="450">
          <cell r="DA450">
            <v>0</v>
          </cell>
        </row>
        <row r="451">
          <cell r="DA451">
            <v>0</v>
          </cell>
        </row>
        <row r="452">
          <cell r="DA452">
            <v>0</v>
          </cell>
        </row>
        <row r="453">
          <cell r="DA453">
            <v>0</v>
          </cell>
        </row>
        <row r="454">
          <cell r="DA454">
            <v>0</v>
          </cell>
        </row>
        <row r="455">
          <cell r="DA455">
            <v>0</v>
          </cell>
        </row>
        <row r="456">
          <cell r="DA456">
            <v>0</v>
          </cell>
        </row>
        <row r="457">
          <cell r="DA457">
            <v>0</v>
          </cell>
        </row>
        <row r="458">
          <cell r="DA458">
            <v>0</v>
          </cell>
        </row>
        <row r="459">
          <cell r="DA459">
            <v>0</v>
          </cell>
        </row>
        <row r="460">
          <cell r="DA460">
            <v>0</v>
          </cell>
        </row>
        <row r="461">
          <cell r="DA461">
            <v>0</v>
          </cell>
        </row>
        <row r="462">
          <cell r="DA462">
            <v>0</v>
          </cell>
        </row>
        <row r="463">
          <cell r="DA463">
            <v>0</v>
          </cell>
        </row>
        <row r="464">
          <cell r="DA464">
            <v>0</v>
          </cell>
        </row>
        <row r="465">
          <cell r="DA465">
            <v>0</v>
          </cell>
        </row>
        <row r="466">
          <cell r="DA466">
            <v>0</v>
          </cell>
        </row>
        <row r="467">
          <cell r="DA467">
            <v>0</v>
          </cell>
        </row>
        <row r="468">
          <cell r="DA468">
            <v>0</v>
          </cell>
        </row>
        <row r="469">
          <cell r="DA469">
            <v>0</v>
          </cell>
        </row>
        <row r="470">
          <cell r="DA470">
            <v>0</v>
          </cell>
        </row>
        <row r="471">
          <cell r="DA471">
            <v>0</v>
          </cell>
        </row>
        <row r="472">
          <cell r="DA472">
            <v>0</v>
          </cell>
        </row>
        <row r="473">
          <cell r="DA473">
            <v>0</v>
          </cell>
        </row>
        <row r="474">
          <cell r="DA474">
            <v>0</v>
          </cell>
        </row>
        <row r="475">
          <cell r="DA475">
            <v>0</v>
          </cell>
        </row>
        <row r="476">
          <cell r="DA476">
            <v>0</v>
          </cell>
        </row>
        <row r="477">
          <cell r="DA477">
            <v>0</v>
          </cell>
        </row>
        <row r="478">
          <cell r="DA478">
            <v>0</v>
          </cell>
        </row>
        <row r="479">
          <cell r="DA479">
            <v>0</v>
          </cell>
        </row>
        <row r="480">
          <cell r="DA480">
            <v>0</v>
          </cell>
        </row>
        <row r="481">
          <cell r="DA481">
            <v>0</v>
          </cell>
        </row>
        <row r="482">
          <cell r="DA482">
            <v>0</v>
          </cell>
        </row>
        <row r="483">
          <cell r="DA483">
            <v>0</v>
          </cell>
        </row>
        <row r="484">
          <cell r="DA484">
            <v>0</v>
          </cell>
        </row>
        <row r="485">
          <cell r="DA485">
            <v>0</v>
          </cell>
        </row>
        <row r="486">
          <cell r="DA486">
            <v>0</v>
          </cell>
        </row>
        <row r="487">
          <cell r="DA487">
            <v>0</v>
          </cell>
        </row>
        <row r="488">
          <cell r="DA488">
            <v>0</v>
          </cell>
        </row>
        <row r="489">
          <cell r="DA489">
            <v>0</v>
          </cell>
        </row>
        <row r="490">
          <cell r="DA490">
            <v>0</v>
          </cell>
        </row>
        <row r="491">
          <cell r="DA491">
            <v>0</v>
          </cell>
        </row>
        <row r="492">
          <cell r="DA492">
            <v>0</v>
          </cell>
        </row>
        <row r="493">
          <cell r="DA493">
            <v>0</v>
          </cell>
        </row>
        <row r="494">
          <cell r="DA494">
            <v>0</v>
          </cell>
        </row>
        <row r="495">
          <cell r="DA495">
            <v>0</v>
          </cell>
        </row>
        <row r="496">
          <cell r="DA496">
            <v>0</v>
          </cell>
        </row>
        <row r="497">
          <cell r="DA497">
            <v>0</v>
          </cell>
        </row>
        <row r="498">
          <cell r="DA498">
            <v>0</v>
          </cell>
        </row>
        <row r="499">
          <cell r="DA499">
            <v>0</v>
          </cell>
        </row>
        <row r="500">
          <cell r="DA500">
            <v>0</v>
          </cell>
        </row>
        <row r="501">
          <cell r="DA501">
            <v>0</v>
          </cell>
        </row>
        <row r="502">
          <cell r="DA502">
            <v>0</v>
          </cell>
        </row>
        <row r="503">
          <cell r="DA503">
            <v>0</v>
          </cell>
        </row>
        <row r="504">
          <cell r="DA504">
            <v>0</v>
          </cell>
        </row>
        <row r="505">
          <cell r="DA505">
            <v>0</v>
          </cell>
        </row>
        <row r="506">
          <cell r="DA506">
            <v>0</v>
          </cell>
        </row>
        <row r="507">
          <cell r="DA507">
            <v>0</v>
          </cell>
        </row>
        <row r="508">
          <cell r="DA508">
            <v>0</v>
          </cell>
        </row>
        <row r="509">
          <cell r="DA509">
            <v>0</v>
          </cell>
        </row>
        <row r="510">
          <cell r="DA510">
            <v>0</v>
          </cell>
        </row>
        <row r="511">
          <cell r="DA511">
            <v>2</v>
          </cell>
        </row>
        <row r="512">
          <cell r="DA512">
            <v>2</v>
          </cell>
        </row>
        <row r="513">
          <cell r="DA513">
            <v>2</v>
          </cell>
        </row>
        <row r="514">
          <cell r="DA514">
            <v>0</v>
          </cell>
        </row>
        <row r="515">
          <cell r="DA515">
            <v>0</v>
          </cell>
        </row>
        <row r="516">
          <cell r="DA516">
            <v>0</v>
          </cell>
        </row>
        <row r="517">
          <cell r="DA517">
            <v>0</v>
          </cell>
        </row>
        <row r="518">
          <cell r="DA518">
            <v>0</v>
          </cell>
        </row>
        <row r="519">
          <cell r="DA519">
            <v>0</v>
          </cell>
        </row>
        <row r="520">
          <cell r="DA520">
            <v>0</v>
          </cell>
        </row>
        <row r="521">
          <cell r="DA521">
            <v>0</v>
          </cell>
        </row>
        <row r="522">
          <cell r="DA522">
            <v>0</v>
          </cell>
        </row>
        <row r="523">
          <cell r="DA523">
            <v>3</v>
          </cell>
        </row>
        <row r="524">
          <cell r="DA524">
            <v>3</v>
          </cell>
        </row>
        <row r="525">
          <cell r="DA525">
            <v>4</v>
          </cell>
        </row>
        <row r="526">
          <cell r="DA526">
            <v>3</v>
          </cell>
        </row>
        <row r="527">
          <cell r="DA527">
            <v>3</v>
          </cell>
        </row>
        <row r="528">
          <cell r="DA528">
            <v>3</v>
          </cell>
        </row>
        <row r="529">
          <cell r="DA529">
            <v>3</v>
          </cell>
        </row>
        <row r="530">
          <cell r="DA530">
            <v>2</v>
          </cell>
        </row>
        <row r="531">
          <cell r="DA531">
            <v>3</v>
          </cell>
        </row>
        <row r="532">
          <cell r="DA532">
            <v>0</v>
          </cell>
        </row>
        <row r="533">
          <cell r="DA533">
            <v>1</v>
          </cell>
        </row>
        <row r="534">
          <cell r="DA534">
            <v>0</v>
          </cell>
        </row>
        <row r="535">
          <cell r="DA535">
            <v>0</v>
          </cell>
        </row>
        <row r="536">
          <cell r="DA536">
            <v>0</v>
          </cell>
        </row>
        <row r="537">
          <cell r="DA537">
            <v>1</v>
          </cell>
        </row>
        <row r="538">
          <cell r="DA538">
            <v>0</v>
          </cell>
        </row>
        <row r="539">
          <cell r="DA539">
            <v>5</v>
          </cell>
        </row>
        <row r="540">
          <cell r="DA540">
            <v>1</v>
          </cell>
        </row>
        <row r="541">
          <cell r="DA541">
            <v>1</v>
          </cell>
        </row>
        <row r="542">
          <cell r="DA542">
            <v>1</v>
          </cell>
        </row>
        <row r="543">
          <cell r="DA543">
            <v>2</v>
          </cell>
        </row>
        <row r="544">
          <cell r="DA544">
            <v>1</v>
          </cell>
        </row>
        <row r="545">
          <cell r="DA545">
            <v>0</v>
          </cell>
        </row>
        <row r="546">
          <cell r="DA546">
            <v>0</v>
          </cell>
        </row>
        <row r="547">
          <cell r="DA547">
            <v>0</v>
          </cell>
        </row>
        <row r="548">
          <cell r="DA548">
            <v>0</v>
          </cell>
        </row>
        <row r="549">
          <cell r="DA549">
            <v>0</v>
          </cell>
        </row>
        <row r="550">
          <cell r="DA550">
            <v>0</v>
          </cell>
        </row>
        <row r="551">
          <cell r="DA551">
            <v>4</v>
          </cell>
        </row>
        <row r="552">
          <cell r="DA552">
            <v>3</v>
          </cell>
        </row>
        <row r="553">
          <cell r="DA553">
            <v>4</v>
          </cell>
        </row>
        <row r="554">
          <cell r="DA554">
            <v>3</v>
          </cell>
        </row>
        <row r="555">
          <cell r="DA555">
            <v>0</v>
          </cell>
        </row>
        <row r="556">
          <cell r="DA556">
            <v>0</v>
          </cell>
        </row>
        <row r="557">
          <cell r="DA557">
            <v>0</v>
          </cell>
        </row>
        <row r="558">
          <cell r="DA558">
            <v>0</v>
          </cell>
        </row>
        <row r="559">
          <cell r="DA559">
            <v>0</v>
          </cell>
        </row>
        <row r="560">
          <cell r="DA560">
            <v>0</v>
          </cell>
        </row>
        <row r="561">
          <cell r="DA561">
            <v>0</v>
          </cell>
        </row>
        <row r="562">
          <cell r="DA562">
            <v>0</v>
          </cell>
        </row>
        <row r="563">
          <cell r="DA563">
            <v>0</v>
          </cell>
        </row>
        <row r="564">
          <cell r="DA564">
            <v>0</v>
          </cell>
        </row>
        <row r="565">
          <cell r="DA565">
            <v>0</v>
          </cell>
        </row>
        <row r="566">
          <cell r="DA566">
            <v>0</v>
          </cell>
        </row>
        <row r="567">
          <cell r="DA567">
            <v>0</v>
          </cell>
        </row>
        <row r="568">
          <cell r="DA568">
            <v>0</v>
          </cell>
        </row>
        <row r="569">
          <cell r="DA569">
            <v>0</v>
          </cell>
        </row>
        <row r="570">
          <cell r="DA570">
            <v>0</v>
          </cell>
        </row>
        <row r="571">
          <cell r="DA571">
            <v>0</v>
          </cell>
        </row>
        <row r="572">
          <cell r="DA572">
            <v>0</v>
          </cell>
        </row>
        <row r="573">
          <cell r="DA573">
            <v>0</v>
          </cell>
        </row>
        <row r="574">
          <cell r="DA574">
            <v>0</v>
          </cell>
        </row>
        <row r="575">
          <cell r="DA575">
            <v>0</v>
          </cell>
        </row>
        <row r="576">
          <cell r="DA576">
            <v>0</v>
          </cell>
        </row>
        <row r="577">
          <cell r="DA577">
            <v>0</v>
          </cell>
        </row>
        <row r="578">
          <cell r="DA578">
            <v>0</v>
          </cell>
        </row>
        <row r="579">
          <cell r="DA579">
            <v>5</v>
          </cell>
        </row>
        <row r="580">
          <cell r="DA580">
            <v>5</v>
          </cell>
        </row>
        <row r="581">
          <cell r="DA581">
            <v>0</v>
          </cell>
        </row>
        <row r="582">
          <cell r="DA582">
            <v>0</v>
          </cell>
        </row>
        <row r="583">
          <cell r="DA583">
            <v>4</v>
          </cell>
        </row>
        <row r="584">
          <cell r="DA584">
            <v>4</v>
          </cell>
        </row>
        <row r="585">
          <cell r="DA585">
            <v>0</v>
          </cell>
        </row>
        <row r="586">
          <cell r="DA586">
            <v>0</v>
          </cell>
        </row>
        <row r="587">
          <cell r="DA587">
            <v>0</v>
          </cell>
        </row>
        <row r="588">
          <cell r="DA588">
            <v>10</v>
          </cell>
        </row>
        <row r="589">
          <cell r="DA589">
            <v>10</v>
          </cell>
        </row>
        <row r="590">
          <cell r="DA590">
            <v>0</v>
          </cell>
        </row>
        <row r="591">
          <cell r="DA591">
            <v>0</v>
          </cell>
        </row>
        <row r="592">
          <cell r="DA592">
            <v>0</v>
          </cell>
        </row>
        <row r="593">
          <cell r="DA593">
            <v>0</v>
          </cell>
        </row>
        <row r="594">
          <cell r="DA594">
            <v>0</v>
          </cell>
        </row>
        <row r="595">
          <cell r="DA595">
            <v>0</v>
          </cell>
        </row>
        <row r="596">
          <cell r="DA596">
            <v>0</v>
          </cell>
        </row>
        <row r="597">
          <cell r="DA597">
            <v>0</v>
          </cell>
        </row>
        <row r="598">
          <cell r="DA598">
            <v>0</v>
          </cell>
        </row>
        <row r="599">
          <cell r="DA599">
            <v>0</v>
          </cell>
        </row>
        <row r="600">
          <cell r="DA600">
            <v>0</v>
          </cell>
        </row>
        <row r="601">
          <cell r="DA601">
            <v>0</v>
          </cell>
        </row>
        <row r="602">
          <cell r="DA602">
            <v>0</v>
          </cell>
        </row>
        <row r="603">
          <cell r="DA603">
            <v>0</v>
          </cell>
        </row>
        <row r="604">
          <cell r="DA604">
            <v>0</v>
          </cell>
        </row>
        <row r="605">
          <cell r="DA605">
            <v>0</v>
          </cell>
        </row>
        <row r="606">
          <cell r="DA606">
            <v>0</v>
          </cell>
        </row>
        <row r="607">
          <cell r="DA607">
            <v>0</v>
          </cell>
        </row>
        <row r="608">
          <cell r="DA608">
            <v>0</v>
          </cell>
        </row>
        <row r="609">
          <cell r="DA609">
            <v>0</v>
          </cell>
        </row>
        <row r="610">
          <cell r="DA610">
            <v>0</v>
          </cell>
        </row>
        <row r="611">
          <cell r="DA611">
            <v>0</v>
          </cell>
        </row>
        <row r="612">
          <cell r="DA612">
            <v>0</v>
          </cell>
        </row>
        <row r="613">
          <cell r="DA613">
            <v>0</v>
          </cell>
        </row>
        <row r="614">
          <cell r="DA614">
            <v>0</v>
          </cell>
        </row>
        <row r="615">
          <cell r="DA615">
            <v>0</v>
          </cell>
        </row>
        <row r="616">
          <cell r="DA616">
            <v>0</v>
          </cell>
        </row>
        <row r="617">
          <cell r="DA617">
            <v>0</v>
          </cell>
        </row>
        <row r="618">
          <cell r="DA618">
            <v>0</v>
          </cell>
        </row>
        <row r="619">
          <cell r="DA619">
            <v>0</v>
          </cell>
        </row>
        <row r="620">
          <cell r="DA620">
            <v>0</v>
          </cell>
        </row>
        <row r="621">
          <cell r="DA621">
            <v>0</v>
          </cell>
        </row>
        <row r="622">
          <cell r="DA622">
            <v>0</v>
          </cell>
        </row>
        <row r="623">
          <cell r="DA623">
            <v>0</v>
          </cell>
        </row>
        <row r="624">
          <cell r="DA624">
            <v>0</v>
          </cell>
        </row>
        <row r="625">
          <cell r="DA625">
            <v>0</v>
          </cell>
        </row>
        <row r="626">
          <cell r="DA626">
            <v>0</v>
          </cell>
        </row>
        <row r="627">
          <cell r="DA627">
            <v>0</v>
          </cell>
        </row>
        <row r="628">
          <cell r="DA628">
            <v>0</v>
          </cell>
        </row>
        <row r="629">
          <cell r="DA629">
            <v>0</v>
          </cell>
        </row>
        <row r="630">
          <cell r="DA630">
            <v>173</v>
          </cell>
        </row>
        <row r="631">
          <cell r="DA631">
            <v>83</v>
          </cell>
        </row>
        <row r="632">
          <cell r="DA632">
            <v>34</v>
          </cell>
        </row>
        <row r="633">
          <cell r="DA633">
            <v>10</v>
          </cell>
        </row>
        <row r="634">
          <cell r="DA634">
            <v>39</v>
          </cell>
        </row>
        <row r="635">
          <cell r="DA635">
            <v>0</v>
          </cell>
        </row>
        <row r="636">
          <cell r="DA636">
            <v>0</v>
          </cell>
        </row>
        <row r="637">
          <cell r="DA637">
            <v>12</v>
          </cell>
        </row>
        <row r="638">
          <cell r="DA638">
            <v>0</v>
          </cell>
        </row>
        <row r="639">
          <cell r="DA639">
            <v>0</v>
          </cell>
        </row>
        <row r="640">
          <cell r="DA640">
            <v>0</v>
          </cell>
        </row>
        <row r="641">
          <cell r="DA641">
            <v>11</v>
          </cell>
        </row>
        <row r="642">
          <cell r="DA642">
            <v>0</v>
          </cell>
        </row>
        <row r="643">
          <cell r="DA643">
            <v>0</v>
          </cell>
        </row>
        <row r="644">
          <cell r="DA644">
            <v>0</v>
          </cell>
        </row>
        <row r="645">
          <cell r="DA645">
            <v>0</v>
          </cell>
        </row>
        <row r="646">
          <cell r="DA646">
            <v>61</v>
          </cell>
        </row>
        <row r="647">
          <cell r="DA647">
            <v>0</v>
          </cell>
        </row>
        <row r="648">
          <cell r="DA648">
            <v>41</v>
          </cell>
        </row>
        <row r="649">
          <cell r="DA649">
            <v>39</v>
          </cell>
        </row>
        <row r="650">
          <cell r="DA650">
            <v>5</v>
          </cell>
        </row>
        <row r="651">
          <cell r="DA651">
            <v>0</v>
          </cell>
        </row>
        <row r="652">
          <cell r="DA652">
            <v>0</v>
          </cell>
        </row>
        <row r="653">
          <cell r="DA653">
            <v>57</v>
          </cell>
        </row>
        <row r="654">
          <cell r="DA654">
            <v>12</v>
          </cell>
        </row>
        <row r="655">
          <cell r="DA655">
            <v>21</v>
          </cell>
        </row>
        <row r="656">
          <cell r="DA656">
            <v>0</v>
          </cell>
        </row>
        <row r="657">
          <cell r="DA657">
            <v>0</v>
          </cell>
        </row>
        <row r="658">
          <cell r="DA658">
            <v>37</v>
          </cell>
        </row>
        <row r="659">
          <cell r="DA659">
            <v>51</v>
          </cell>
        </row>
        <row r="660">
          <cell r="DA660">
            <v>15</v>
          </cell>
        </row>
        <row r="661">
          <cell r="DA661">
            <v>0</v>
          </cell>
        </row>
        <row r="662">
          <cell r="DA662">
            <v>0</v>
          </cell>
        </row>
        <row r="663">
          <cell r="DA663">
            <v>0</v>
          </cell>
        </row>
        <row r="664">
          <cell r="DA664">
            <v>0</v>
          </cell>
        </row>
        <row r="665">
          <cell r="DA665">
            <v>104</v>
          </cell>
        </row>
        <row r="666">
          <cell r="DA666">
            <v>0</v>
          </cell>
        </row>
        <row r="667">
          <cell r="DA667">
            <v>0</v>
          </cell>
        </row>
        <row r="668">
          <cell r="DA668">
            <v>39</v>
          </cell>
        </row>
        <row r="669">
          <cell r="DA669">
            <v>14</v>
          </cell>
        </row>
        <row r="670">
          <cell r="DA670">
            <v>20</v>
          </cell>
        </row>
        <row r="671">
          <cell r="DA671">
            <v>0</v>
          </cell>
        </row>
        <row r="672">
          <cell r="DA672">
            <v>27</v>
          </cell>
        </row>
        <row r="673">
          <cell r="DA673">
            <v>30</v>
          </cell>
        </row>
        <row r="674">
          <cell r="DA674">
            <v>0</v>
          </cell>
        </row>
        <row r="675">
          <cell r="DA675">
            <v>0</v>
          </cell>
        </row>
        <row r="676">
          <cell r="DA676">
            <v>0</v>
          </cell>
        </row>
        <row r="677">
          <cell r="DA677">
            <v>16</v>
          </cell>
        </row>
        <row r="678">
          <cell r="DA678">
            <v>0</v>
          </cell>
        </row>
        <row r="679">
          <cell r="DA679">
            <v>43</v>
          </cell>
        </row>
        <row r="680">
          <cell r="DA680">
            <v>0</v>
          </cell>
        </row>
        <row r="681">
          <cell r="DA681">
            <v>0</v>
          </cell>
        </row>
        <row r="682">
          <cell r="DA682">
            <v>0</v>
          </cell>
        </row>
        <row r="683">
          <cell r="DA683">
            <v>0</v>
          </cell>
        </row>
        <row r="684">
          <cell r="DA684">
            <v>10</v>
          </cell>
        </row>
        <row r="685">
          <cell r="DA685">
            <v>0</v>
          </cell>
        </row>
        <row r="686">
          <cell r="DA686">
            <v>55</v>
          </cell>
        </row>
        <row r="687">
          <cell r="DA687">
            <v>0</v>
          </cell>
        </row>
        <row r="688">
          <cell r="DA688">
            <v>0</v>
          </cell>
        </row>
        <row r="689">
          <cell r="DA689">
            <v>0</v>
          </cell>
        </row>
        <row r="690">
          <cell r="DA690">
            <v>0</v>
          </cell>
        </row>
        <row r="691">
          <cell r="DA691">
            <v>0</v>
          </cell>
        </row>
        <row r="692">
          <cell r="DA692">
            <v>0</v>
          </cell>
        </row>
        <row r="693">
          <cell r="DA693">
            <v>0</v>
          </cell>
        </row>
        <row r="694">
          <cell r="DA694">
            <v>0</v>
          </cell>
        </row>
        <row r="695">
          <cell r="DA695">
            <v>0</v>
          </cell>
        </row>
        <row r="696">
          <cell r="DA696">
            <v>14</v>
          </cell>
        </row>
        <row r="697">
          <cell r="DA697">
            <v>0</v>
          </cell>
        </row>
        <row r="698">
          <cell r="DA698">
            <v>0</v>
          </cell>
        </row>
        <row r="699">
          <cell r="DA699">
            <v>27</v>
          </cell>
        </row>
        <row r="700">
          <cell r="DA700">
            <v>8</v>
          </cell>
        </row>
        <row r="701">
          <cell r="DA701">
            <v>0</v>
          </cell>
        </row>
        <row r="702">
          <cell r="DA702">
            <v>20</v>
          </cell>
        </row>
        <row r="703">
          <cell r="DA703">
            <v>23</v>
          </cell>
        </row>
        <row r="704">
          <cell r="DA704">
            <v>0</v>
          </cell>
        </row>
        <row r="705">
          <cell r="DA705">
            <v>0</v>
          </cell>
        </row>
        <row r="706">
          <cell r="DA706">
            <v>0</v>
          </cell>
        </row>
        <row r="707">
          <cell r="DA707">
            <v>0</v>
          </cell>
        </row>
        <row r="708">
          <cell r="DA708">
            <v>0</v>
          </cell>
        </row>
        <row r="709">
          <cell r="DA709">
            <v>0</v>
          </cell>
        </row>
        <row r="710">
          <cell r="DA710">
            <v>0</v>
          </cell>
        </row>
        <row r="711">
          <cell r="DA711">
            <v>0</v>
          </cell>
        </row>
        <row r="712">
          <cell r="DA712">
            <v>0</v>
          </cell>
        </row>
        <row r="713">
          <cell r="DA713">
            <v>0</v>
          </cell>
        </row>
        <row r="714">
          <cell r="DA714">
            <v>0</v>
          </cell>
        </row>
        <row r="715">
          <cell r="DA715">
            <v>0</v>
          </cell>
        </row>
        <row r="716">
          <cell r="DA716">
            <v>0</v>
          </cell>
        </row>
        <row r="717">
          <cell r="DA717">
            <v>0</v>
          </cell>
        </row>
        <row r="718">
          <cell r="DA718">
            <v>0</v>
          </cell>
        </row>
        <row r="719">
          <cell r="DA719">
            <v>0</v>
          </cell>
        </row>
        <row r="720">
          <cell r="DA720">
            <v>0</v>
          </cell>
        </row>
        <row r="721">
          <cell r="DA721">
            <v>0</v>
          </cell>
        </row>
        <row r="722">
          <cell r="DA722">
            <v>0</v>
          </cell>
        </row>
        <row r="723">
          <cell r="DA723">
            <v>0</v>
          </cell>
        </row>
        <row r="724">
          <cell r="DA724">
            <v>0</v>
          </cell>
        </row>
        <row r="725">
          <cell r="DA725">
            <v>0</v>
          </cell>
        </row>
        <row r="726">
          <cell r="DA726">
            <v>0</v>
          </cell>
        </row>
        <row r="727">
          <cell r="DA727">
            <v>0</v>
          </cell>
        </row>
        <row r="728">
          <cell r="DA728">
            <v>0</v>
          </cell>
        </row>
        <row r="729">
          <cell r="DA729">
            <v>0</v>
          </cell>
        </row>
        <row r="730">
          <cell r="DA730">
            <v>0</v>
          </cell>
        </row>
        <row r="731">
          <cell r="DA731">
            <v>0</v>
          </cell>
        </row>
        <row r="732">
          <cell r="DA732">
            <v>0</v>
          </cell>
        </row>
        <row r="733">
          <cell r="DA733">
            <v>0</v>
          </cell>
        </row>
        <row r="734">
          <cell r="DA734">
            <v>0</v>
          </cell>
        </row>
        <row r="735">
          <cell r="DA735">
            <v>0</v>
          </cell>
        </row>
        <row r="736">
          <cell r="DA736">
            <v>0</v>
          </cell>
        </row>
        <row r="737">
          <cell r="DA737">
            <v>0</v>
          </cell>
        </row>
        <row r="738">
          <cell r="DA738">
            <v>0</v>
          </cell>
        </row>
        <row r="739">
          <cell r="DA739">
            <v>0</v>
          </cell>
        </row>
        <row r="740">
          <cell r="DA740">
            <v>0</v>
          </cell>
        </row>
        <row r="741">
          <cell r="DA741">
            <v>0</v>
          </cell>
        </row>
        <row r="742">
          <cell r="DA742">
            <v>0</v>
          </cell>
        </row>
        <row r="743">
          <cell r="DA743">
            <v>0</v>
          </cell>
        </row>
        <row r="744">
          <cell r="DA744">
            <v>0</v>
          </cell>
        </row>
        <row r="745">
          <cell r="DA745">
            <v>0</v>
          </cell>
        </row>
        <row r="746">
          <cell r="DA746">
            <v>0</v>
          </cell>
        </row>
        <row r="747">
          <cell r="DA747">
            <v>0</v>
          </cell>
        </row>
        <row r="748">
          <cell r="DA748">
            <v>0</v>
          </cell>
        </row>
        <row r="749">
          <cell r="DA749">
            <v>0</v>
          </cell>
        </row>
        <row r="750">
          <cell r="DA750">
            <v>0</v>
          </cell>
        </row>
        <row r="751">
          <cell r="DA751">
            <v>0</v>
          </cell>
        </row>
        <row r="752">
          <cell r="DA752">
            <v>0</v>
          </cell>
        </row>
        <row r="753">
          <cell r="DA753">
            <v>0</v>
          </cell>
        </row>
        <row r="754">
          <cell r="DA754">
            <v>0</v>
          </cell>
        </row>
        <row r="755">
          <cell r="DA755">
            <v>0</v>
          </cell>
        </row>
        <row r="756">
          <cell r="DA756">
            <v>0</v>
          </cell>
        </row>
        <row r="757">
          <cell r="DA757">
            <v>0</v>
          </cell>
        </row>
        <row r="758">
          <cell r="DA758">
            <v>0</v>
          </cell>
        </row>
        <row r="759">
          <cell r="DA759">
            <v>0</v>
          </cell>
        </row>
        <row r="760">
          <cell r="DA760">
            <v>0</v>
          </cell>
        </row>
        <row r="761">
          <cell r="DA761">
            <v>0</v>
          </cell>
        </row>
        <row r="762">
          <cell r="DA762">
            <v>0</v>
          </cell>
        </row>
        <row r="763">
          <cell r="DA763">
            <v>0</v>
          </cell>
        </row>
        <row r="764">
          <cell r="DA764">
            <v>0</v>
          </cell>
        </row>
        <row r="765">
          <cell r="DA765">
            <v>0</v>
          </cell>
        </row>
        <row r="766">
          <cell r="DA766">
            <v>0</v>
          </cell>
        </row>
        <row r="767">
          <cell r="DA767">
            <v>0</v>
          </cell>
        </row>
        <row r="768">
          <cell r="DA768">
            <v>0</v>
          </cell>
        </row>
        <row r="769">
          <cell r="DA769">
            <v>0</v>
          </cell>
        </row>
        <row r="770">
          <cell r="DA770">
            <v>0</v>
          </cell>
        </row>
        <row r="771">
          <cell r="DA771">
            <v>0</v>
          </cell>
        </row>
        <row r="772">
          <cell r="DA772">
            <v>0</v>
          </cell>
        </row>
        <row r="773">
          <cell r="DA773">
            <v>0</v>
          </cell>
        </row>
        <row r="774">
          <cell r="DA774">
            <v>0</v>
          </cell>
        </row>
        <row r="775">
          <cell r="DA775">
            <v>0</v>
          </cell>
        </row>
        <row r="776">
          <cell r="DA776">
            <v>0</v>
          </cell>
        </row>
        <row r="777">
          <cell r="DA777">
            <v>0</v>
          </cell>
        </row>
        <row r="778">
          <cell r="DA778">
            <v>0</v>
          </cell>
        </row>
        <row r="779">
          <cell r="DA779">
            <v>0</v>
          </cell>
        </row>
        <row r="780">
          <cell r="DA780">
            <v>0</v>
          </cell>
        </row>
        <row r="781">
          <cell r="DA781">
            <v>0</v>
          </cell>
        </row>
        <row r="782">
          <cell r="DA782">
            <v>0</v>
          </cell>
        </row>
        <row r="783">
          <cell r="DA783">
            <v>0</v>
          </cell>
        </row>
        <row r="784">
          <cell r="DA784">
            <v>0</v>
          </cell>
        </row>
        <row r="785">
          <cell r="DA785">
            <v>0</v>
          </cell>
        </row>
        <row r="786">
          <cell r="DA786">
            <v>0</v>
          </cell>
        </row>
        <row r="787">
          <cell r="DA787">
            <v>0</v>
          </cell>
        </row>
        <row r="788">
          <cell r="DA788">
            <v>0</v>
          </cell>
        </row>
        <row r="789">
          <cell r="DA789">
            <v>0</v>
          </cell>
        </row>
        <row r="790">
          <cell r="DA790">
            <v>3</v>
          </cell>
        </row>
        <row r="791">
          <cell r="DA791">
            <v>3</v>
          </cell>
        </row>
        <row r="792">
          <cell r="DA792">
            <v>0</v>
          </cell>
        </row>
        <row r="793">
          <cell r="DA793">
            <v>0</v>
          </cell>
        </row>
        <row r="794">
          <cell r="DA794">
            <v>0</v>
          </cell>
        </row>
        <row r="795">
          <cell r="DA795">
            <v>0</v>
          </cell>
        </row>
        <row r="796">
          <cell r="DA796">
            <v>0</v>
          </cell>
        </row>
        <row r="797">
          <cell r="DA797">
            <v>4</v>
          </cell>
        </row>
        <row r="798">
          <cell r="DA798">
            <v>3</v>
          </cell>
        </row>
        <row r="799">
          <cell r="DA799">
            <v>3</v>
          </cell>
        </row>
        <row r="800">
          <cell r="DA800">
            <v>3</v>
          </cell>
        </row>
        <row r="801">
          <cell r="DA801">
            <v>3</v>
          </cell>
        </row>
        <row r="802">
          <cell r="DA802">
            <v>3</v>
          </cell>
        </row>
        <row r="803">
          <cell r="DA803">
            <v>3</v>
          </cell>
        </row>
        <row r="804">
          <cell r="DA804">
            <v>0</v>
          </cell>
        </row>
        <row r="805">
          <cell r="DA805">
            <v>24</v>
          </cell>
        </row>
        <row r="806">
          <cell r="DA806">
            <v>0</v>
          </cell>
        </row>
        <row r="807">
          <cell r="DA807">
            <v>29</v>
          </cell>
        </row>
        <row r="808">
          <cell r="DA808">
            <v>24</v>
          </cell>
        </row>
        <row r="809">
          <cell r="DA809">
            <v>7</v>
          </cell>
        </row>
        <row r="810">
          <cell r="DA810">
            <v>7</v>
          </cell>
        </row>
        <row r="811">
          <cell r="DA811">
            <v>7</v>
          </cell>
        </row>
        <row r="812">
          <cell r="DA812">
            <v>7</v>
          </cell>
        </row>
        <row r="813">
          <cell r="DA813">
            <v>2</v>
          </cell>
        </row>
        <row r="814">
          <cell r="DA814">
            <v>7</v>
          </cell>
        </row>
        <row r="815">
          <cell r="DA815">
            <v>7</v>
          </cell>
        </row>
        <row r="816">
          <cell r="DA816">
            <v>7</v>
          </cell>
        </row>
        <row r="817">
          <cell r="DA817">
            <v>7</v>
          </cell>
        </row>
        <row r="818">
          <cell r="DA818">
            <v>2</v>
          </cell>
        </row>
        <row r="819">
          <cell r="DA819">
            <v>7</v>
          </cell>
        </row>
        <row r="820">
          <cell r="DA820">
            <v>2</v>
          </cell>
        </row>
        <row r="821">
          <cell r="DA821">
            <v>2</v>
          </cell>
        </row>
        <row r="822">
          <cell r="DA822">
            <v>2</v>
          </cell>
        </row>
        <row r="823">
          <cell r="DA823">
            <v>2</v>
          </cell>
        </row>
        <row r="824">
          <cell r="DA824">
            <v>7</v>
          </cell>
        </row>
        <row r="825">
          <cell r="DA825">
            <v>2</v>
          </cell>
        </row>
        <row r="826">
          <cell r="DA826">
            <v>2</v>
          </cell>
        </row>
        <row r="827">
          <cell r="DA827">
            <v>2</v>
          </cell>
        </row>
        <row r="828">
          <cell r="DA828">
            <v>2</v>
          </cell>
        </row>
        <row r="829">
          <cell r="DA829">
            <v>2</v>
          </cell>
        </row>
        <row r="830">
          <cell r="DA830">
            <v>2</v>
          </cell>
        </row>
        <row r="831">
          <cell r="DA831">
            <v>0</v>
          </cell>
        </row>
        <row r="832">
          <cell r="DA832">
            <v>2</v>
          </cell>
        </row>
        <row r="833">
          <cell r="DA833">
            <v>2</v>
          </cell>
        </row>
        <row r="834">
          <cell r="DA834">
            <v>2</v>
          </cell>
        </row>
        <row r="835">
          <cell r="DA835">
            <v>2</v>
          </cell>
        </row>
        <row r="836">
          <cell r="DA836">
            <v>2</v>
          </cell>
        </row>
        <row r="837">
          <cell r="DA837">
            <v>2</v>
          </cell>
        </row>
        <row r="838">
          <cell r="DA838">
            <v>0</v>
          </cell>
        </row>
        <row r="839">
          <cell r="DA839">
            <v>0</v>
          </cell>
        </row>
        <row r="840">
          <cell r="DA840">
            <v>3</v>
          </cell>
        </row>
        <row r="841">
          <cell r="DA841">
            <v>0</v>
          </cell>
        </row>
        <row r="842">
          <cell r="DA842">
            <v>0</v>
          </cell>
        </row>
        <row r="843">
          <cell r="DA843">
            <v>0</v>
          </cell>
        </row>
        <row r="844">
          <cell r="DA844">
            <v>0</v>
          </cell>
        </row>
        <row r="845">
          <cell r="DA845">
            <v>0</v>
          </cell>
        </row>
        <row r="846">
          <cell r="DA846">
            <v>0</v>
          </cell>
        </row>
        <row r="847">
          <cell r="DA847">
            <v>0</v>
          </cell>
        </row>
        <row r="848">
          <cell r="DA848">
            <v>0</v>
          </cell>
        </row>
        <row r="849">
          <cell r="DA849">
            <v>0</v>
          </cell>
        </row>
        <row r="850">
          <cell r="DA850">
            <v>0</v>
          </cell>
        </row>
        <row r="851">
          <cell r="DA851">
            <v>0</v>
          </cell>
        </row>
        <row r="852">
          <cell r="DA852">
            <v>0</v>
          </cell>
        </row>
        <row r="853">
          <cell r="DA853">
            <v>0</v>
          </cell>
        </row>
        <row r="854">
          <cell r="DA854">
            <v>3</v>
          </cell>
        </row>
        <row r="855">
          <cell r="DA855">
            <v>0</v>
          </cell>
        </row>
        <row r="856">
          <cell r="DA856">
            <v>11</v>
          </cell>
        </row>
        <row r="857">
          <cell r="DA857">
            <v>5</v>
          </cell>
        </row>
        <row r="858">
          <cell r="DA858">
            <v>3</v>
          </cell>
        </row>
        <row r="859">
          <cell r="DA859">
            <v>3</v>
          </cell>
        </row>
        <row r="860">
          <cell r="DA860">
            <v>0</v>
          </cell>
        </row>
        <row r="861">
          <cell r="DA861">
            <v>3</v>
          </cell>
        </row>
        <row r="862">
          <cell r="DA862">
            <v>3</v>
          </cell>
        </row>
        <row r="863">
          <cell r="DA863">
            <v>3</v>
          </cell>
        </row>
        <row r="864">
          <cell r="DA864">
            <v>5</v>
          </cell>
        </row>
        <row r="865">
          <cell r="DA865">
            <v>5</v>
          </cell>
        </row>
        <row r="866">
          <cell r="DA866">
            <v>0</v>
          </cell>
        </row>
        <row r="867">
          <cell r="DA867">
            <v>0</v>
          </cell>
        </row>
        <row r="868">
          <cell r="DA868">
            <v>0</v>
          </cell>
        </row>
        <row r="869">
          <cell r="DA869">
            <v>0</v>
          </cell>
        </row>
        <row r="870">
          <cell r="DA870">
            <v>0</v>
          </cell>
        </row>
        <row r="871">
          <cell r="DA871">
            <v>0</v>
          </cell>
        </row>
        <row r="872">
          <cell r="DA872">
            <v>0</v>
          </cell>
        </row>
        <row r="873">
          <cell r="DA873">
            <v>0</v>
          </cell>
        </row>
        <row r="874">
          <cell r="DA874">
            <v>0</v>
          </cell>
        </row>
        <row r="875">
          <cell r="DA875">
            <v>0</v>
          </cell>
        </row>
        <row r="876">
          <cell r="DA876">
            <v>0</v>
          </cell>
        </row>
        <row r="877">
          <cell r="DA877">
            <v>0</v>
          </cell>
        </row>
        <row r="878">
          <cell r="DA878">
            <v>0</v>
          </cell>
        </row>
        <row r="879">
          <cell r="DA879">
            <v>0</v>
          </cell>
        </row>
        <row r="880">
          <cell r="DA880">
            <v>0</v>
          </cell>
        </row>
        <row r="881">
          <cell r="DA881">
            <v>0</v>
          </cell>
        </row>
        <row r="882">
          <cell r="DA882">
            <v>0</v>
          </cell>
        </row>
        <row r="883">
          <cell r="DA883">
            <v>0</v>
          </cell>
        </row>
        <row r="884">
          <cell r="DA884">
            <v>0</v>
          </cell>
        </row>
        <row r="885">
          <cell r="DA885">
            <v>0</v>
          </cell>
        </row>
        <row r="886">
          <cell r="DA886">
            <v>0</v>
          </cell>
        </row>
        <row r="887">
          <cell r="DA887">
            <v>0</v>
          </cell>
        </row>
        <row r="888">
          <cell r="DA888">
            <v>0</v>
          </cell>
        </row>
        <row r="889">
          <cell r="DA889">
            <v>0</v>
          </cell>
        </row>
        <row r="890">
          <cell r="DA890">
            <v>0</v>
          </cell>
        </row>
        <row r="891">
          <cell r="DA891">
            <v>0</v>
          </cell>
        </row>
        <row r="892">
          <cell r="DA892">
            <v>0</v>
          </cell>
        </row>
        <row r="893">
          <cell r="DA893">
            <v>0</v>
          </cell>
        </row>
        <row r="894">
          <cell r="DA894">
            <v>0</v>
          </cell>
        </row>
        <row r="895">
          <cell r="DA895">
            <v>0</v>
          </cell>
        </row>
        <row r="896">
          <cell r="DA896">
            <v>0</v>
          </cell>
        </row>
        <row r="897">
          <cell r="DA897">
            <v>0</v>
          </cell>
        </row>
        <row r="898">
          <cell r="DA898">
            <v>0</v>
          </cell>
        </row>
        <row r="899">
          <cell r="DA899">
            <v>0</v>
          </cell>
        </row>
        <row r="900">
          <cell r="DA900">
            <v>0</v>
          </cell>
        </row>
        <row r="901">
          <cell r="DA901">
            <v>0</v>
          </cell>
        </row>
        <row r="902">
          <cell r="DA902">
            <v>0</v>
          </cell>
        </row>
        <row r="903">
          <cell r="DA903">
            <v>0</v>
          </cell>
        </row>
        <row r="904">
          <cell r="DA904">
            <v>0</v>
          </cell>
        </row>
        <row r="905">
          <cell r="DA905">
            <v>0</v>
          </cell>
        </row>
        <row r="906">
          <cell r="DA906">
            <v>0</v>
          </cell>
        </row>
        <row r="907">
          <cell r="DA907">
            <v>0</v>
          </cell>
        </row>
        <row r="908">
          <cell r="DA908">
            <v>1</v>
          </cell>
        </row>
        <row r="909">
          <cell r="DA909">
            <v>1</v>
          </cell>
        </row>
        <row r="910">
          <cell r="DA910">
            <v>0</v>
          </cell>
        </row>
        <row r="911">
          <cell r="DA911">
            <v>0</v>
          </cell>
        </row>
        <row r="912">
          <cell r="DA912">
            <v>0</v>
          </cell>
        </row>
        <row r="913">
          <cell r="DA913">
            <v>0</v>
          </cell>
        </row>
        <row r="914">
          <cell r="DA914">
            <v>0</v>
          </cell>
        </row>
        <row r="915">
          <cell r="DA915">
            <v>0</v>
          </cell>
        </row>
        <row r="916">
          <cell r="DA916">
            <v>0</v>
          </cell>
        </row>
        <row r="917">
          <cell r="DA917">
            <v>0</v>
          </cell>
        </row>
        <row r="918">
          <cell r="DA918">
            <v>0</v>
          </cell>
        </row>
        <row r="919">
          <cell r="DA919">
            <v>0</v>
          </cell>
        </row>
        <row r="920">
          <cell r="DA920">
            <v>0</v>
          </cell>
        </row>
        <row r="921">
          <cell r="DA921">
            <v>0</v>
          </cell>
        </row>
        <row r="922">
          <cell r="DA922">
            <v>0</v>
          </cell>
        </row>
        <row r="923">
          <cell r="DA923">
            <v>0</v>
          </cell>
        </row>
        <row r="924">
          <cell r="DA924">
            <v>0</v>
          </cell>
        </row>
        <row r="925">
          <cell r="DA925">
            <v>0</v>
          </cell>
        </row>
        <row r="926">
          <cell r="DA926">
            <v>0</v>
          </cell>
        </row>
        <row r="927">
          <cell r="DA927">
            <v>0</v>
          </cell>
        </row>
        <row r="928">
          <cell r="DA928">
            <v>0</v>
          </cell>
        </row>
        <row r="929">
          <cell r="DA929">
            <v>0</v>
          </cell>
        </row>
        <row r="930">
          <cell r="DA930">
            <v>0</v>
          </cell>
        </row>
        <row r="931">
          <cell r="DA931">
            <v>0</v>
          </cell>
        </row>
        <row r="932">
          <cell r="DA932">
            <v>0</v>
          </cell>
        </row>
        <row r="933">
          <cell r="DA933">
            <v>0</v>
          </cell>
        </row>
        <row r="934">
          <cell r="DA934">
            <v>0</v>
          </cell>
        </row>
        <row r="935">
          <cell r="DA935">
            <v>0</v>
          </cell>
        </row>
        <row r="936">
          <cell r="DA936">
            <v>0</v>
          </cell>
        </row>
        <row r="937">
          <cell r="DA937">
            <v>0</v>
          </cell>
        </row>
        <row r="938">
          <cell r="DA938">
            <v>0</v>
          </cell>
        </row>
        <row r="939">
          <cell r="DA939">
            <v>0</v>
          </cell>
        </row>
        <row r="940">
          <cell r="DA940">
            <v>0</v>
          </cell>
        </row>
        <row r="941">
          <cell r="DA941">
            <v>0</v>
          </cell>
        </row>
        <row r="942">
          <cell r="DA942">
            <v>0</v>
          </cell>
        </row>
        <row r="943">
          <cell r="DA943">
            <v>0</v>
          </cell>
        </row>
        <row r="944">
          <cell r="DA944">
            <v>0</v>
          </cell>
        </row>
        <row r="945">
          <cell r="DA945">
            <v>0</v>
          </cell>
        </row>
        <row r="946">
          <cell r="DA946">
            <v>0</v>
          </cell>
        </row>
        <row r="947">
          <cell r="DA947">
            <v>0</v>
          </cell>
        </row>
        <row r="948">
          <cell r="DA948">
            <v>0</v>
          </cell>
        </row>
        <row r="949">
          <cell r="DA949">
            <v>0</v>
          </cell>
        </row>
        <row r="950">
          <cell r="DA950">
            <v>0</v>
          </cell>
        </row>
        <row r="951">
          <cell r="DA951">
            <v>0</v>
          </cell>
        </row>
        <row r="952">
          <cell r="DA952">
            <v>0</v>
          </cell>
        </row>
        <row r="953">
          <cell r="DA953">
            <v>0</v>
          </cell>
        </row>
        <row r="954">
          <cell r="DA954">
            <v>0</v>
          </cell>
        </row>
        <row r="955">
          <cell r="DA955">
            <v>0</v>
          </cell>
        </row>
        <row r="956">
          <cell r="DA956">
            <v>0</v>
          </cell>
        </row>
        <row r="957">
          <cell r="DA957">
            <v>0</v>
          </cell>
        </row>
        <row r="958">
          <cell r="DA958">
            <v>0</v>
          </cell>
        </row>
        <row r="959">
          <cell r="DA959">
            <v>0</v>
          </cell>
        </row>
        <row r="960">
          <cell r="DA960">
            <v>0</v>
          </cell>
        </row>
        <row r="961">
          <cell r="DA961">
            <v>0</v>
          </cell>
        </row>
        <row r="962">
          <cell r="DA962">
            <v>0</v>
          </cell>
        </row>
        <row r="963">
          <cell r="DA963">
            <v>0</v>
          </cell>
        </row>
        <row r="964">
          <cell r="DA964">
            <v>0</v>
          </cell>
        </row>
        <row r="965">
          <cell r="DA965">
            <v>0</v>
          </cell>
        </row>
        <row r="966">
          <cell r="DA966">
            <v>0</v>
          </cell>
        </row>
        <row r="967">
          <cell r="DA967">
            <v>0</v>
          </cell>
        </row>
        <row r="968">
          <cell r="DA968">
            <v>0</v>
          </cell>
        </row>
        <row r="969">
          <cell r="DA969">
            <v>0</v>
          </cell>
        </row>
        <row r="970">
          <cell r="DA970">
            <v>0</v>
          </cell>
        </row>
        <row r="971">
          <cell r="DA971">
            <v>0</v>
          </cell>
        </row>
        <row r="972">
          <cell r="DA972">
            <v>0</v>
          </cell>
        </row>
        <row r="973">
          <cell r="DA973">
            <v>0</v>
          </cell>
        </row>
        <row r="974">
          <cell r="DA974">
            <v>0</v>
          </cell>
        </row>
        <row r="975">
          <cell r="DA975">
            <v>0</v>
          </cell>
        </row>
        <row r="976">
          <cell r="DA976">
            <v>0</v>
          </cell>
        </row>
        <row r="977">
          <cell r="DA977">
            <v>0</v>
          </cell>
        </row>
        <row r="978">
          <cell r="DA978">
            <v>0</v>
          </cell>
        </row>
        <row r="979">
          <cell r="DA979">
            <v>0</v>
          </cell>
        </row>
        <row r="980">
          <cell r="DA980">
            <v>0</v>
          </cell>
        </row>
        <row r="981">
          <cell r="DA981">
            <v>0</v>
          </cell>
        </row>
        <row r="982">
          <cell r="DA982">
            <v>0</v>
          </cell>
        </row>
        <row r="983">
          <cell r="DA983">
            <v>0</v>
          </cell>
        </row>
        <row r="984">
          <cell r="DA984">
            <v>0</v>
          </cell>
        </row>
        <row r="985">
          <cell r="DA985">
            <v>0</v>
          </cell>
        </row>
        <row r="986">
          <cell r="DA986">
            <v>0</v>
          </cell>
        </row>
        <row r="987">
          <cell r="DA987">
            <v>0</v>
          </cell>
        </row>
        <row r="988">
          <cell r="DA988">
            <v>0</v>
          </cell>
        </row>
        <row r="989">
          <cell r="DA989">
            <v>0</v>
          </cell>
        </row>
        <row r="990">
          <cell r="DA990">
            <v>0</v>
          </cell>
        </row>
        <row r="991">
          <cell r="DA991">
            <v>0</v>
          </cell>
        </row>
        <row r="992">
          <cell r="DA992">
            <v>0</v>
          </cell>
        </row>
        <row r="993">
          <cell r="DA993">
            <v>0</v>
          </cell>
        </row>
        <row r="994">
          <cell r="DA994">
            <v>0</v>
          </cell>
        </row>
        <row r="995">
          <cell r="DA995">
            <v>0</v>
          </cell>
        </row>
        <row r="996">
          <cell r="DA996">
            <v>0</v>
          </cell>
        </row>
        <row r="997">
          <cell r="DA997">
            <v>0</v>
          </cell>
        </row>
        <row r="998">
          <cell r="DA998">
            <v>0</v>
          </cell>
        </row>
        <row r="999">
          <cell r="DA999">
            <v>0</v>
          </cell>
        </row>
        <row r="1000">
          <cell r="DA1000">
            <v>0</v>
          </cell>
        </row>
        <row r="1001">
          <cell r="DA1001">
            <v>0</v>
          </cell>
        </row>
        <row r="1002">
          <cell r="DA1002">
            <v>0</v>
          </cell>
        </row>
        <row r="1003">
          <cell r="DA1003">
            <v>0</v>
          </cell>
        </row>
        <row r="1004">
          <cell r="DA1004">
            <v>0</v>
          </cell>
        </row>
        <row r="1005">
          <cell r="DA1005">
            <v>76</v>
          </cell>
        </row>
        <row r="1006">
          <cell r="DA1006">
            <v>0</v>
          </cell>
        </row>
        <row r="1007">
          <cell r="DA1007">
            <v>6</v>
          </cell>
        </row>
        <row r="1008">
          <cell r="DA1008">
            <v>4</v>
          </cell>
        </row>
        <row r="1009">
          <cell r="DA1009">
            <v>0</v>
          </cell>
        </row>
        <row r="1010">
          <cell r="DA1010">
            <v>25</v>
          </cell>
        </row>
        <row r="1011">
          <cell r="DA1011">
            <v>10</v>
          </cell>
        </row>
        <row r="1012">
          <cell r="DA1012">
            <v>15</v>
          </cell>
        </row>
        <row r="1013">
          <cell r="DA1013">
            <v>10</v>
          </cell>
        </row>
        <row r="1014">
          <cell r="DA1014">
            <v>50</v>
          </cell>
        </row>
        <row r="1015">
          <cell r="DA1015">
            <v>0</v>
          </cell>
        </row>
        <row r="1016">
          <cell r="DA1016">
            <v>0</v>
          </cell>
        </row>
        <row r="1017">
          <cell r="DA1017">
            <v>20</v>
          </cell>
        </row>
        <row r="1018">
          <cell r="DA1018">
            <v>20</v>
          </cell>
        </row>
        <row r="1019">
          <cell r="DA1019">
            <v>0</v>
          </cell>
        </row>
        <row r="1020">
          <cell r="DA1020">
            <v>0</v>
          </cell>
        </row>
        <row r="1021">
          <cell r="DA1021">
            <v>0</v>
          </cell>
        </row>
        <row r="1022">
          <cell r="DA1022">
            <v>0</v>
          </cell>
        </row>
        <row r="1023">
          <cell r="DA1023">
            <v>0</v>
          </cell>
        </row>
        <row r="1024">
          <cell r="DA1024">
            <v>15</v>
          </cell>
        </row>
        <row r="1025">
          <cell r="DA1025">
            <v>0</v>
          </cell>
        </row>
        <row r="1026">
          <cell r="DA1026">
            <v>5</v>
          </cell>
        </row>
        <row r="1027">
          <cell r="DA1027">
            <v>5</v>
          </cell>
        </row>
        <row r="1028">
          <cell r="DA1028">
            <v>0</v>
          </cell>
        </row>
        <row r="1029">
          <cell r="DA1029">
            <v>0</v>
          </cell>
        </row>
        <row r="1030">
          <cell r="DA1030">
            <v>0</v>
          </cell>
        </row>
        <row r="1031">
          <cell r="DA1031">
            <v>0</v>
          </cell>
        </row>
        <row r="1032">
          <cell r="DA1032">
            <v>0</v>
          </cell>
        </row>
        <row r="1033">
          <cell r="DA1033">
            <v>0</v>
          </cell>
        </row>
        <row r="1034">
          <cell r="DA1034">
            <v>0</v>
          </cell>
        </row>
        <row r="1035">
          <cell r="DA1035">
            <v>0</v>
          </cell>
        </row>
        <row r="1036">
          <cell r="DA1036">
            <v>0</v>
          </cell>
        </row>
        <row r="1037">
          <cell r="DA1037">
            <v>0</v>
          </cell>
        </row>
        <row r="1038">
          <cell r="DA1038">
            <v>0</v>
          </cell>
        </row>
        <row r="1039">
          <cell r="DA1039">
            <v>0</v>
          </cell>
        </row>
        <row r="1040">
          <cell r="DA1040">
            <v>0</v>
          </cell>
        </row>
        <row r="1041">
          <cell r="DA1041">
            <v>0</v>
          </cell>
        </row>
        <row r="1042">
          <cell r="DA1042">
            <v>0</v>
          </cell>
        </row>
        <row r="1043">
          <cell r="DA1043">
            <v>0</v>
          </cell>
        </row>
        <row r="1044">
          <cell r="DA1044">
            <v>0</v>
          </cell>
        </row>
        <row r="1045">
          <cell r="DA1045">
            <v>0</v>
          </cell>
        </row>
        <row r="1046">
          <cell r="DA1046">
            <v>0</v>
          </cell>
        </row>
        <row r="1047">
          <cell r="DA1047">
            <v>0</v>
          </cell>
        </row>
        <row r="1048">
          <cell r="DA1048">
            <v>0</v>
          </cell>
        </row>
        <row r="1049">
          <cell r="DA1049">
            <v>0</v>
          </cell>
        </row>
        <row r="1050">
          <cell r="DA1050">
            <v>0</v>
          </cell>
        </row>
        <row r="1051">
          <cell r="DA1051">
            <v>0</v>
          </cell>
        </row>
        <row r="1052">
          <cell r="DA1052">
            <v>0</v>
          </cell>
        </row>
        <row r="1053">
          <cell r="DA1053">
            <v>0</v>
          </cell>
        </row>
        <row r="1054">
          <cell r="DA1054">
            <v>0</v>
          </cell>
        </row>
        <row r="1055">
          <cell r="DA1055">
            <v>0</v>
          </cell>
        </row>
        <row r="1056">
          <cell r="DA1056">
            <v>0</v>
          </cell>
        </row>
        <row r="1057">
          <cell r="DA1057">
            <v>0</v>
          </cell>
        </row>
        <row r="1058">
          <cell r="DA1058">
            <v>0</v>
          </cell>
        </row>
        <row r="1059">
          <cell r="DA1059">
            <v>0</v>
          </cell>
        </row>
        <row r="1060">
          <cell r="DA1060">
            <v>0</v>
          </cell>
        </row>
        <row r="1061">
          <cell r="DA1061">
            <v>0</v>
          </cell>
        </row>
        <row r="1062">
          <cell r="DA1062">
            <v>0</v>
          </cell>
        </row>
        <row r="1063">
          <cell r="DA1063">
            <v>0</v>
          </cell>
        </row>
        <row r="1064">
          <cell r="DA1064">
            <v>0</v>
          </cell>
        </row>
        <row r="1065">
          <cell r="DA1065">
            <v>0</v>
          </cell>
        </row>
        <row r="1066">
          <cell r="DA1066">
            <v>0</v>
          </cell>
        </row>
        <row r="1067">
          <cell r="DA1067">
            <v>0</v>
          </cell>
        </row>
        <row r="1068">
          <cell r="DA1068">
            <v>0</v>
          </cell>
        </row>
        <row r="1069">
          <cell r="DA1069">
            <v>0</v>
          </cell>
        </row>
        <row r="1070">
          <cell r="DA1070">
            <v>0</v>
          </cell>
        </row>
        <row r="1071">
          <cell r="DA1071">
            <v>0</v>
          </cell>
        </row>
        <row r="1072">
          <cell r="DA1072">
            <v>0</v>
          </cell>
        </row>
        <row r="1073">
          <cell r="DA1073">
            <v>0</v>
          </cell>
        </row>
        <row r="1074">
          <cell r="DA1074">
            <v>0</v>
          </cell>
        </row>
        <row r="1075">
          <cell r="DA1075">
            <v>0</v>
          </cell>
        </row>
        <row r="1076">
          <cell r="DA1076">
            <v>0</v>
          </cell>
        </row>
        <row r="1077">
          <cell r="DA1077">
            <v>2565</v>
          </cell>
        </row>
      </sheetData>
      <sheetData sheetId="1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질문"/>
      <sheetName val="환율"/>
      <sheetName val="제품설명"/>
      <sheetName val="기본정보"/>
      <sheetName val="BS"/>
      <sheetName val="PL"/>
      <sheetName val="제조원가"/>
      <sheetName val="공장별제조원가"/>
      <sheetName val="매출채권"/>
      <sheetName val="매출채권거래처증감"/>
      <sheetName val="대손충당금"/>
      <sheetName val="한국합섬부동산담보"/>
      <sheetName val="새한주식담보"/>
      <sheetName val="업체정보"/>
      <sheetName val="재고자산"/>
      <sheetName val="매입채무"/>
      <sheetName val="매출원시DATA"/>
      <sheetName val="매출"/>
      <sheetName val="월별AMEND"/>
      <sheetName val="공장별당기평균단가"/>
      <sheetName val="전기,당기 평균수출단가"/>
      <sheetName val="전기당기매출비교"/>
      <sheetName val="부가세대사"/>
      <sheetName val="매출원가"/>
      <sheetName val="매출원가AR(1)"/>
      <sheetName val="매출원가AR(2)"/>
      <sheetName val="2000원재료단가테스트"/>
      <sheetName val="2001원재료단가테스트"/>
      <sheetName val="2002원재료단가테스트"/>
      <sheetName val="PX,PTA비교"/>
      <sheetName val="외화가수금"/>
    </sheetNames>
    <sheetDataSet>
      <sheetData sheetId="0"/>
      <sheetData sheetId="1"/>
      <sheetData sheetId="2"/>
      <sheetData sheetId="3">
        <row r="43">
          <cell r="C43" t="str">
            <v>&lt;Recap&gt;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/>
      <sheetData sheetId="2"/>
      <sheetData sheetId="3" refreshError="1">
        <row r="5">
          <cell r="F5">
            <v>0</v>
          </cell>
          <cell r="L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K7">
            <v>365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K8">
            <v>365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K9">
            <v>365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K10">
            <v>365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K11">
            <v>365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K12">
            <v>365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K13">
            <v>365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K14">
            <v>365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K15">
            <v>365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K16">
            <v>365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K17">
            <v>365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K18">
            <v>365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K19">
            <v>365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K20">
            <v>365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K21">
            <v>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K22">
            <v>365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K23">
            <v>365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K24">
            <v>365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K25">
            <v>365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K26">
            <v>365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K27">
            <v>365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K28">
            <v>365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K29">
            <v>365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F30">
            <v>0</v>
          </cell>
          <cell r="J30">
            <v>4</v>
          </cell>
          <cell r="K30">
            <v>365</v>
          </cell>
          <cell r="L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F31">
            <v>0</v>
          </cell>
          <cell r="J31">
            <v>31</v>
          </cell>
          <cell r="K31">
            <v>365</v>
          </cell>
          <cell r="L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F32">
            <v>0</v>
          </cell>
          <cell r="J32">
            <v>28</v>
          </cell>
          <cell r="K32">
            <v>365</v>
          </cell>
          <cell r="L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F33">
            <v>0</v>
          </cell>
          <cell r="J33">
            <v>31</v>
          </cell>
          <cell r="K33">
            <v>365</v>
          </cell>
          <cell r="L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F34">
            <v>0</v>
          </cell>
          <cell r="J34">
            <v>30</v>
          </cell>
          <cell r="K34">
            <v>365</v>
          </cell>
          <cell r="L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F35">
            <v>0</v>
          </cell>
          <cell r="J35">
            <v>31</v>
          </cell>
          <cell r="K35">
            <v>365</v>
          </cell>
          <cell r="L35">
            <v>0</v>
          </cell>
          <cell r="M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F36">
            <v>0</v>
          </cell>
          <cell r="J36">
            <v>30</v>
          </cell>
          <cell r="K36">
            <v>365</v>
          </cell>
          <cell r="L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F37">
            <v>0</v>
          </cell>
          <cell r="J37">
            <v>31</v>
          </cell>
          <cell r="K37">
            <v>365</v>
          </cell>
          <cell r="L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F38">
            <v>0</v>
          </cell>
          <cell r="J38">
            <v>31</v>
          </cell>
          <cell r="K38">
            <v>365</v>
          </cell>
          <cell r="L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F39">
            <v>0</v>
          </cell>
          <cell r="J39">
            <v>30</v>
          </cell>
          <cell r="K39">
            <v>365</v>
          </cell>
          <cell r="L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F40">
            <v>0</v>
          </cell>
          <cell r="J40">
            <v>31</v>
          </cell>
          <cell r="K40">
            <v>365</v>
          </cell>
          <cell r="L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F41">
            <v>0</v>
          </cell>
          <cell r="J41">
            <v>30</v>
          </cell>
          <cell r="K41">
            <v>365</v>
          </cell>
          <cell r="L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F42">
            <v>0</v>
          </cell>
          <cell r="J42">
            <v>31</v>
          </cell>
          <cell r="K42">
            <v>365</v>
          </cell>
          <cell r="L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F43">
            <v>0</v>
          </cell>
          <cell r="J43">
            <v>31</v>
          </cell>
          <cell r="K43">
            <v>366</v>
          </cell>
          <cell r="L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H44" t="str">
            <v>실제상황액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H45" t="str">
            <v>계획상환액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H46" t="str">
            <v>조기상환액(연체금액)</v>
          </cell>
          <cell r="P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F47">
            <v>0</v>
          </cell>
          <cell r="J47">
            <v>29</v>
          </cell>
          <cell r="K47">
            <v>366</v>
          </cell>
          <cell r="L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F48">
            <v>0</v>
          </cell>
          <cell r="J48">
            <v>31</v>
          </cell>
          <cell r="K48">
            <v>366</v>
          </cell>
          <cell r="L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F49">
            <v>0</v>
          </cell>
          <cell r="J49">
            <v>30</v>
          </cell>
          <cell r="K49">
            <v>366</v>
          </cell>
          <cell r="L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F50">
            <v>0</v>
          </cell>
          <cell r="J50">
            <v>31</v>
          </cell>
          <cell r="K50">
            <v>366</v>
          </cell>
          <cell r="L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F51">
            <v>0</v>
          </cell>
          <cell r="J51">
            <v>30</v>
          </cell>
          <cell r="K51">
            <v>366</v>
          </cell>
          <cell r="L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F52">
            <v>0</v>
          </cell>
          <cell r="J52">
            <v>31</v>
          </cell>
          <cell r="K52">
            <v>366</v>
          </cell>
          <cell r="L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F53">
            <v>0</v>
          </cell>
          <cell r="J53">
            <v>31</v>
          </cell>
          <cell r="K53">
            <v>366</v>
          </cell>
          <cell r="L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F54">
            <v>0</v>
          </cell>
          <cell r="J54">
            <v>30</v>
          </cell>
          <cell r="K54">
            <v>366</v>
          </cell>
          <cell r="L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F55">
            <v>0</v>
          </cell>
          <cell r="J55">
            <v>31</v>
          </cell>
          <cell r="K55">
            <v>366</v>
          </cell>
          <cell r="L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F56">
            <v>0</v>
          </cell>
          <cell r="J56">
            <v>30</v>
          </cell>
          <cell r="K56">
            <v>366</v>
          </cell>
          <cell r="L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F57">
            <v>0</v>
          </cell>
          <cell r="J57">
            <v>31</v>
          </cell>
          <cell r="K57">
            <v>366</v>
          </cell>
          <cell r="L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F58">
            <v>0</v>
          </cell>
          <cell r="J58">
            <v>31</v>
          </cell>
          <cell r="K58">
            <v>365</v>
          </cell>
          <cell r="L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F59">
            <v>0</v>
          </cell>
          <cell r="J59">
            <v>28</v>
          </cell>
          <cell r="K59">
            <v>365</v>
          </cell>
          <cell r="L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F60">
            <v>0</v>
          </cell>
          <cell r="J60">
            <v>31</v>
          </cell>
          <cell r="K60">
            <v>365</v>
          </cell>
          <cell r="L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F61">
            <v>0</v>
          </cell>
          <cell r="J61">
            <v>30</v>
          </cell>
          <cell r="K61">
            <v>365</v>
          </cell>
          <cell r="L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F62">
            <v>0</v>
          </cell>
          <cell r="J62">
            <v>31</v>
          </cell>
          <cell r="K62">
            <v>365</v>
          </cell>
          <cell r="L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F63">
            <v>0</v>
          </cell>
          <cell r="J63">
            <v>30</v>
          </cell>
          <cell r="K63">
            <v>365</v>
          </cell>
          <cell r="L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4">
          <cell r="F64">
            <v>0</v>
          </cell>
          <cell r="J64">
            <v>31</v>
          </cell>
          <cell r="K64">
            <v>365</v>
          </cell>
          <cell r="L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F65">
            <v>0</v>
          </cell>
          <cell r="J65">
            <v>31</v>
          </cell>
          <cell r="K65">
            <v>365</v>
          </cell>
          <cell r="L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F66">
            <v>0</v>
          </cell>
          <cell r="J66">
            <v>30</v>
          </cell>
          <cell r="K66">
            <v>365</v>
          </cell>
          <cell r="L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F67">
            <v>0</v>
          </cell>
          <cell r="J67">
            <v>31</v>
          </cell>
          <cell r="K67">
            <v>365</v>
          </cell>
          <cell r="L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F68">
            <v>0</v>
          </cell>
          <cell r="J68">
            <v>30</v>
          </cell>
          <cell r="K68">
            <v>365</v>
          </cell>
          <cell r="L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F69">
            <v>0</v>
          </cell>
          <cell r="J69">
            <v>31</v>
          </cell>
          <cell r="K69">
            <v>365</v>
          </cell>
          <cell r="L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F70">
            <v>0</v>
          </cell>
          <cell r="J70">
            <v>31</v>
          </cell>
          <cell r="K70">
            <v>365</v>
          </cell>
          <cell r="L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F71">
            <v>0</v>
          </cell>
          <cell r="J71">
            <v>28</v>
          </cell>
          <cell r="K71">
            <v>365</v>
          </cell>
          <cell r="L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F72">
            <v>0</v>
          </cell>
          <cell r="J72">
            <v>31</v>
          </cell>
          <cell r="K72">
            <v>365</v>
          </cell>
          <cell r="L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F73">
            <v>0</v>
          </cell>
          <cell r="J73">
            <v>30</v>
          </cell>
          <cell r="K73">
            <v>365</v>
          </cell>
          <cell r="L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F74">
            <v>0</v>
          </cell>
          <cell r="J74">
            <v>31</v>
          </cell>
          <cell r="K74">
            <v>365</v>
          </cell>
          <cell r="L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F75">
            <v>0</v>
          </cell>
          <cell r="J75">
            <v>30</v>
          </cell>
          <cell r="K75">
            <v>365</v>
          </cell>
          <cell r="L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F76">
            <v>0</v>
          </cell>
          <cell r="J76">
            <v>31</v>
          </cell>
          <cell r="K76">
            <v>365</v>
          </cell>
          <cell r="L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7">
          <cell r="F77">
            <v>0</v>
          </cell>
          <cell r="J77">
            <v>31</v>
          </cell>
          <cell r="K77">
            <v>365</v>
          </cell>
          <cell r="L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F78">
            <v>0</v>
          </cell>
          <cell r="J78">
            <v>30</v>
          </cell>
          <cell r="K78">
            <v>365</v>
          </cell>
          <cell r="L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F79">
            <v>0</v>
          </cell>
          <cell r="J79">
            <v>31</v>
          </cell>
          <cell r="K79">
            <v>365</v>
          </cell>
          <cell r="L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F80">
            <v>0</v>
          </cell>
          <cell r="J80">
            <v>30</v>
          </cell>
          <cell r="K80">
            <v>365</v>
          </cell>
          <cell r="L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F81">
            <v>0</v>
          </cell>
          <cell r="J81">
            <v>31</v>
          </cell>
          <cell r="K81">
            <v>365</v>
          </cell>
          <cell r="L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F82">
            <v>0</v>
          </cell>
          <cell r="J82">
            <v>31</v>
          </cell>
          <cell r="K82">
            <v>365</v>
          </cell>
          <cell r="L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3">
          <cell r="F83">
            <v>0</v>
          </cell>
          <cell r="J83">
            <v>28</v>
          </cell>
          <cell r="K83">
            <v>365</v>
          </cell>
          <cell r="L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  <row r="84">
          <cell r="F84">
            <v>0</v>
          </cell>
          <cell r="J84">
            <v>31</v>
          </cell>
          <cell r="K84">
            <v>365</v>
          </cell>
          <cell r="L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F85">
            <v>0</v>
          </cell>
          <cell r="J85">
            <v>30</v>
          </cell>
          <cell r="K85">
            <v>365</v>
          </cell>
          <cell r="L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F86">
            <v>0</v>
          </cell>
          <cell r="J86">
            <v>31</v>
          </cell>
          <cell r="K86">
            <v>365</v>
          </cell>
          <cell r="L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F87">
            <v>0</v>
          </cell>
          <cell r="J87">
            <v>30</v>
          </cell>
          <cell r="K87">
            <v>365</v>
          </cell>
          <cell r="L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F88">
            <v>0</v>
          </cell>
          <cell r="J88">
            <v>31</v>
          </cell>
          <cell r="K88">
            <v>365</v>
          </cell>
          <cell r="L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F89">
            <v>0</v>
          </cell>
          <cell r="J89">
            <v>31</v>
          </cell>
          <cell r="K89">
            <v>365</v>
          </cell>
          <cell r="L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0">
          <cell r="F90">
            <v>0</v>
          </cell>
          <cell r="J90">
            <v>30</v>
          </cell>
          <cell r="K90">
            <v>365</v>
          </cell>
          <cell r="L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</row>
        <row r="91">
          <cell r="F91">
            <v>0</v>
          </cell>
          <cell r="J91">
            <v>31</v>
          </cell>
          <cell r="K91">
            <v>365</v>
          </cell>
          <cell r="L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F92">
            <v>0</v>
          </cell>
          <cell r="J92">
            <v>30</v>
          </cell>
          <cell r="K92">
            <v>365</v>
          </cell>
          <cell r="L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F93">
            <v>0</v>
          </cell>
          <cell r="J93">
            <v>31</v>
          </cell>
          <cell r="K93">
            <v>365</v>
          </cell>
          <cell r="L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F94">
            <v>0</v>
          </cell>
          <cell r="J94">
            <v>31</v>
          </cell>
          <cell r="K94">
            <v>366</v>
          </cell>
          <cell r="L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F95">
            <v>0</v>
          </cell>
          <cell r="J95">
            <v>29</v>
          </cell>
          <cell r="K95">
            <v>366</v>
          </cell>
          <cell r="L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F96">
            <v>0</v>
          </cell>
          <cell r="J96">
            <v>31</v>
          </cell>
          <cell r="K96">
            <v>366</v>
          </cell>
          <cell r="L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F97">
            <v>0</v>
          </cell>
          <cell r="J97">
            <v>30</v>
          </cell>
          <cell r="K97">
            <v>366</v>
          </cell>
          <cell r="L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</row>
        <row r="98">
          <cell r="F98">
            <v>0</v>
          </cell>
          <cell r="J98">
            <v>31</v>
          </cell>
          <cell r="K98">
            <v>366</v>
          </cell>
          <cell r="L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F99">
            <v>0</v>
          </cell>
          <cell r="J99">
            <v>30</v>
          </cell>
          <cell r="K99">
            <v>366</v>
          </cell>
          <cell r="L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F100">
            <v>0</v>
          </cell>
          <cell r="J100">
            <v>31</v>
          </cell>
          <cell r="K100">
            <v>366</v>
          </cell>
          <cell r="L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F101">
            <v>0</v>
          </cell>
          <cell r="J101">
            <v>31</v>
          </cell>
          <cell r="K101">
            <v>366</v>
          </cell>
          <cell r="L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F102">
            <v>0</v>
          </cell>
          <cell r="J102">
            <v>30</v>
          </cell>
          <cell r="K102">
            <v>366</v>
          </cell>
          <cell r="L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F103">
            <v>0</v>
          </cell>
          <cell r="J103">
            <v>31</v>
          </cell>
          <cell r="K103">
            <v>366</v>
          </cell>
          <cell r="L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F104">
            <v>0</v>
          </cell>
          <cell r="J104">
            <v>30</v>
          </cell>
          <cell r="K104">
            <v>366</v>
          </cell>
          <cell r="L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F105">
            <v>0</v>
          </cell>
          <cell r="J105">
            <v>31</v>
          </cell>
          <cell r="K105">
            <v>366</v>
          </cell>
          <cell r="L105">
            <v>0</v>
          </cell>
          <cell r="N105">
            <v>0</v>
          </cell>
          <cell r="O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6">
          <cell r="F106">
            <v>0</v>
          </cell>
          <cell r="J106">
            <v>31</v>
          </cell>
          <cell r="K106">
            <v>365</v>
          </cell>
          <cell r="L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</row>
        <row r="107">
          <cell r="F107">
            <v>0</v>
          </cell>
          <cell r="J107">
            <v>28</v>
          </cell>
          <cell r="K107">
            <v>365</v>
          </cell>
          <cell r="L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F108">
            <v>0</v>
          </cell>
          <cell r="J108">
            <v>31</v>
          </cell>
          <cell r="K108">
            <v>365</v>
          </cell>
          <cell r="L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F109">
            <v>0</v>
          </cell>
          <cell r="J109">
            <v>30</v>
          </cell>
          <cell r="K109">
            <v>365</v>
          </cell>
          <cell r="L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</row>
        <row r="110">
          <cell r="F110">
            <v>0</v>
          </cell>
          <cell r="J110">
            <v>31</v>
          </cell>
          <cell r="K110">
            <v>365</v>
          </cell>
          <cell r="L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</row>
        <row r="111">
          <cell r="F111">
            <v>0</v>
          </cell>
          <cell r="J111">
            <v>30</v>
          </cell>
          <cell r="K111">
            <v>365</v>
          </cell>
          <cell r="L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F112">
            <v>0</v>
          </cell>
          <cell r="J112">
            <v>31</v>
          </cell>
          <cell r="K112">
            <v>365</v>
          </cell>
          <cell r="L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F113">
            <v>0</v>
          </cell>
          <cell r="J113">
            <v>31</v>
          </cell>
          <cell r="K113">
            <v>365</v>
          </cell>
          <cell r="L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4">
          <cell r="F114">
            <v>0</v>
          </cell>
          <cell r="J114">
            <v>30</v>
          </cell>
          <cell r="K114">
            <v>365</v>
          </cell>
          <cell r="L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15">
          <cell r="F115">
            <v>0</v>
          </cell>
          <cell r="J115">
            <v>31</v>
          </cell>
          <cell r="K115">
            <v>365</v>
          </cell>
          <cell r="L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F116">
            <v>0</v>
          </cell>
          <cell r="J116">
            <v>30</v>
          </cell>
          <cell r="K116">
            <v>365</v>
          </cell>
          <cell r="L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F117">
            <v>0</v>
          </cell>
          <cell r="J117">
            <v>31</v>
          </cell>
          <cell r="K117">
            <v>365</v>
          </cell>
          <cell r="L117">
            <v>0</v>
          </cell>
          <cell r="N117">
            <v>0</v>
          </cell>
          <cell r="O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F118">
            <v>0</v>
          </cell>
          <cell r="J118">
            <v>31</v>
          </cell>
          <cell r="K118">
            <v>365</v>
          </cell>
          <cell r="L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</row>
        <row r="119">
          <cell r="F119">
            <v>0</v>
          </cell>
          <cell r="J119">
            <v>28</v>
          </cell>
          <cell r="K119">
            <v>365</v>
          </cell>
          <cell r="L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F120">
            <v>0</v>
          </cell>
          <cell r="J120">
            <v>31</v>
          </cell>
          <cell r="K120">
            <v>365</v>
          </cell>
          <cell r="L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</row>
        <row r="121">
          <cell r="F121">
            <v>0</v>
          </cell>
          <cell r="J121">
            <v>30</v>
          </cell>
          <cell r="K121">
            <v>365</v>
          </cell>
          <cell r="L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F122">
            <v>0</v>
          </cell>
          <cell r="J122">
            <v>31</v>
          </cell>
          <cell r="K122">
            <v>365</v>
          </cell>
          <cell r="L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F123">
            <v>0</v>
          </cell>
          <cell r="J123">
            <v>30</v>
          </cell>
          <cell r="K123">
            <v>365</v>
          </cell>
          <cell r="L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F124">
            <v>0</v>
          </cell>
          <cell r="J124">
            <v>31</v>
          </cell>
          <cell r="K124">
            <v>365</v>
          </cell>
          <cell r="L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F125">
            <v>0</v>
          </cell>
          <cell r="J125">
            <v>31</v>
          </cell>
          <cell r="K125">
            <v>365</v>
          </cell>
          <cell r="L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</row>
        <row r="126">
          <cell r="F126">
            <v>0</v>
          </cell>
          <cell r="J126">
            <v>30</v>
          </cell>
          <cell r="K126">
            <v>365</v>
          </cell>
          <cell r="L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F127">
            <v>0</v>
          </cell>
          <cell r="J127">
            <v>31</v>
          </cell>
          <cell r="K127">
            <v>365</v>
          </cell>
          <cell r="L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</row>
        <row r="128">
          <cell r="F128">
            <v>0</v>
          </cell>
          <cell r="J128">
            <v>30</v>
          </cell>
          <cell r="K128">
            <v>365</v>
          </cell>
          <cell r="L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</row>
        <row r="129">
          <cell r="F129">
            <v>0</v>
          </cell>
          <cell r="J129">
            <v>31</v>
          </cell>
          <cell r="K129">
            <v>365</v>
          </cell>
          <cell r="L129">
            <v>0</v>
          </cell>
          <cell r="N129">
            <v>0</v>
          </cell>
          <cell r="O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F130">
            <v>0</v>
          </cell>
          <cell r="J130">
            <v>31</v>
          </cell>
          <cell r="K130">
            <v>365</v>
          </cell>
          <cell r="L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F131">
            <v>0</v>
          </cell>
          <cell r="J131">
            <v>28</v>
          </cell>
          <cell r="K131">
            <v>365</v>
          </cell>
          <cell r="L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</row>
        <row r="132">
          <cell r="F132">
            <v>0</v>
          </cell>
          <cell r="J132">
            <v>31</v>
          </cell>
          <cell r="K132">
            <v>365</v>
          </cell>
          <cell r="L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F133">
            <v>0</v>
          </cell>
          <cell r="J133">
            <v>30</v>
          </cell>
          <cell r="K133">
            <v>365</v>
          </cell>
          <cell r="L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</row>
        <row r="134">
          <cell r="F134">
            <v>0</v>
          </cell>
          <cell r="J134">
            <v>31</v>
          </cell>
          <cell r="K134">
            <v>365</v>
          </cell>
          <cell r="L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F135">
            <v>0</v>
          </cell>
          <cell r="J135">
            <v>30</v>
          </cell>
          <cell r="K135">
            <v>365</v>
          </cell>
          <cell r="L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</row>
        <row r="136">
          <cell r="F136">
            <v>0</v>
          </cell>
          <cell r="J136">
            <v>31</v>
          </cell>
          <cell r="K136">
            <v>365</v>
          </cell>
          <cell r="L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F137">
            <v>0</v>
          </cell>
          <cell r="J137">
            <v>31</v>
          </cell>
          <cell r="K137">
            <v>365</v>
          </cell>
          <cell r="L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</row>
        <row r="138">
          <cell r="F138">
            <v>0</v>
          </cell>
          <cell r="J138">
            <v>30</v>
          </cell>
          <cell r="K138">
            <v>365</v>
          </cell>
          <cell r="L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F139">
            <v>0</v>
          </cell>
          <cell r="J139">
            <v>31</v>
          </cell>
          <cell r="K139">
            <v>365</v>
          </cell>
          <cell r="L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F140">
            <v>0</v>
          </cell>
          <cell r="J140">
            <v>30</v>
          </cell>
          <cell r="K140">
            <v>365</v>
          </cell>
          <cell r="L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</row>
        <row r="141">
          <cell r="F141">
            <v>0</v>
          </cell>
          <cell r="J141">
            <v>31</v>
          </cell>
          <cell r="K141">
            <v>365</v>
          </cell>
          <cell r="L141">
            <v>0</v>
          </cell>
          <cell r="N141">
            <v>0</v>
          </cell>
          <cell r="O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</row>
        <row r="142">
          <cell r="F142">
            <v>0</v>
          </cell>
          <cell r="J142">
            <v>31</v>
          </cell>
          <cell r="K142">
            <v>366</v>
          </cell>
          <cell r="L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F143">
            <v>0</v>
          </cell>
          <cell r="J143">
            <v>29</v>
          </cell>
          <cell r="K143">
            <v>366</v>
          </cell>
          <cell r="L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</row>
        <row r="144">
          <cell r="F144">
            <v>0</v>
          </cell>
          <cell r="J144">
            <v>31</v>
          </cell>
          <cell r="K144">
            <v>366</v>
          </cell>
          <cell r="L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</row>
        <row r="145">
          <cell r="F145">
            <v>0</v>
          </cell>
          <cell r="J145">
            <v>30</v>
          </cell>
          <cell r="K145">
            <v>366</v>
          </cell>
          <cell r="L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</row>
        <row r="146">
          <cell r="F146">
            <v>0</v>
          </cell>
          <cell r="J146">
            <v>31</v>
          </cell>
          <cell r="K146">
            <v>366</v>
          </cell>
          <cell r="L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</row>
        <row r="147">
          <cell r="F147">
            <v>0</v>
          </cell>
          <cell r="J147">
            <v>30</v>
          </cell>
          <cell r="K147">
            <v>366</v>
          </cell>
          <cell r="L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F148">
            <v>0</v>
          </cell>
          <cell r="J148">
            <v>31</v>
          </cell>
          <cell r="K148">
            <v>366</v>
          </cell>
          <cell r="L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</row>
        <row r="149">
          <cell r="F149">
            <v>0</v>
          </cell>
          <cell r="J149">
            <v>31</v>
          </cell>
          <cell r="K149">
            <v>366</v>
          </cell>
          <cell r="L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</row>
        <row r="150">
          <cell r="F150">
            <v>0</v>
          </cell>
          <cell r="J150">
            <v>30</v>
          </cell>
          <cell r="K150">
            <v>366</v>
          </cell>
          <cell r="L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</row>
        <row r="151">
          <cell r="F151">
            <v>0</v>
          </cell>
          <cell r="J151">
            <v>31</v>
          </cell>
          <cell r="K151">
            <v>366</v>
          </cell>
          <cell r="L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</row>
        <row r="152">
          <cell r="F152">
            <v>0</v>
          </cell>
          <cell r="J152">
            <v>30</v>
          </cell>
          <cell r="K152">
            <v>366</v>
          </cell>
          <cell r="L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</row>
        <row r="153">
          <cell r="F153">
            <v>0</v>
          </cell>
          <cell r="J153">
            <v>31</v>
          </cell>
          <cell r="K153">
            <v>366</v>
          </cell>
          <cell r="L153">
            <v>0</v>
          </cell>
          <cell r="N153">
            <v>0</v>
          </cell>
          <cell r="O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</row>
        <row r="154">
          <cell r="F154">
            <v>0</v>
          </cell>
          <cell r="J154">
            <v>31</v>
          </cell>
          <cell r="K154">
            <v>365</v>
          </cell>
          <cell r="L154">
            <v>0</v>
          </cell>
          <cell r="U154">
            <v>0</v>
          </cell>
        </row>
        <row r="155">
          <cell r="F155">
            <v>0</v>
          </cell>
          <cell r="J155">
            <v>28</v>
          </cell>
          <cell r="K155">
            <v>365</v>
          </cell>
          <cell r="L155">
            <v>0</v>
          </cell>
          <cell r="U155">
            <v>0</v>
          </cell>
        </row>
        <row r="156">
          <cell r="F156">
            <v>0</v>
          </cell>
          <cell r="J156">
            <v>31</v>
          </cell>
          <cell r="K156">
            <v>365</v>
          </cell>
          <cell r="L156">
            <v>0</v>
          </cell>
          <cell r="U156">
            <v>0</v>
          </cell>
        </row>
        <row r="157">
          <cell r="F157">
            <v>0</v>
          </cell>
          <cell r="J157">
            <v>30</v>
          </cell>
          <cell r="K157">
            <v>365</v>
          </cell>
          <cell r="L157">
            <v>0</v>
          </cell>
          <cell r="U157">
            <v>0</v>
          </cell>
        </row>
        <row r="158">
          <cell r="F158">
            <v>0</v>
          </cell>
          <cell r="J158">
            <v>31</v>
          </cell>
          <cell r="K158">
            <v>365</v>
          </cell>
          <cell r="L158">
            <v>0</v>
          </cell>
          <cell r="U158">
            <v>0</v>
          </cell>
        </row>
        <row r="159">
          <cell r="F159">
            <v>0</v>
          </cell>
          <cell r="J159">
            <v>30</v>
          </cell>
          <cell r="K159">
            <v>365</v>
          </cell>
          <cell r="L159">
            <v>0</v>
          </cell>
          <cell r="U159">
            <v>0</v>
          </cell>
        </row>
        <row r="160">
          <cell r="F160">
            <v>0</v>
          </cell>
          <cell r="J160">
            <v>31</v>
          </cell>
          <cell r="K160">
            <v>365</v>
          </cell>
          <cell r="L160">
            <v>0</v>
          </cell>
          <cell r="U160">
            <v>0</v>
          </cell>
        </row>
        <row r="161">
          <cell r="F161">
            <v>0</v>
          </cell>
          <cell r="J161">
            <v>31</v>
          </cell>
          <cell r="K161">
            <v>365</v>
          </cell>
          <cell r="L161">
            <v>0</v>
          </cell>
          <cell r="U161">
            <v>0</v>
          </cell>
        </row>
        <row r="162">
          <cell r="F162">
            <v>0</v>
          </cell>
          <cell r="J162">
            <v>30</v>
          </cell>
          <cell r="K162">
            <v>365</v>
          </cell>
          <cell r="L162">
            <v>0</v>
          </cell>
          <cell r="U162">
            <v>0</v>
          </cell>
        </row>
        <row r="163">
          <cell r="F163">
            <v>0</v>
          </cell>
          <cell r="J163">
            <v>31</v>
          </cell>
          <cell r="K163">
            <v>365</v>
          </cell>
          <cell r="L163">
            <v>0</v>
          </cell>
          <cell r="U163">
            <v>0</v>
          </cell>
        </row>
        <row r="164">
          <cell r="F164">
            <v>0</v>
          </cell>
          <cell r="J164">
            <v>30</v>
          </cell>
          <cell r="K164">
            <v>365</v>
          </cell>
          <cell r="L164">
            <v>0</v>
          </cell>
          <cell r="U164">
            <v>0</v>
          </cell>
        </row>
        <row r="165">
          <cell r="F165">
            <v>0</v>
          </cell>
          <cell r="J165">
            <v>31</v>
          </cell>
          <cell r="K165">
            <v>365</v>
          </cell>
          <cell r="L165">
            <v>0</v>
          </cell>
          <cell r="U165">
            <v>0</v>
          </cell>
        </row>
        <row r="166">
          <cell r="F166">
            <v>0</v>
          </cell>
          <cell r="J166">
            <v>31</v>
          </cell>
          <cell r="K166">
            <v>365</v>
          </cell>
          <cell r="L166">
            <v>0</v>
          </cell>
          <cell r="U166">
            <v>0</v>
          </cell>
        </row>
        <row r="167">
          <cell r="F167">
            <v>0</v>
          </cell>
          <cell r="J167">
            <v>28</v>
          </cell>
          <cell r="K167">
            <v>365</v>
          </cell>
          <cell r="L167">
            <v>0</v>
          </cell>
          <cell r="T167">
            <v>0</v>
          </cell>
          <cell r="U167">
            <v>0</v>
          </cell>
          <cell r="V167">
            <v>0</v>
          </cell>
        </row>
        <row r="168">
          <cell r="F168">
            <v>0</v>
          </cell>
          <cell r="J168">
            <v>31</v>
          </cell>
          <cell r="K168">
            <v>365</v>
          </cell>
          <cell r="L168">
            <v>0</v>
          </cell>
          <cell r="T168">
            <v>0</v>
          </cell>
          <cell r="U168">
            <v>0</v>
          </cell>
          <cell r="V168">
            <v>0</v>
          </cell>
        </row>
        <row r="169">
          <cell r="F169">
            <v>0</v>
          </cell>
          <cell r="J169">
            <v>30</v>
          </cell>
          <cell r="K169">
            <v>365</v>
          </cell>
          <cell r="L169">
            <v>0</v>
          </cell>
          <cell r="T169">
            <v>0</v>
          </cell>
          <cell r="U169">
            <v>0</v>
          </cell>
          <cell r="V169">
            <v>0</v>
          </cell>
        </row>
        <row r="170">
          <cell r="F170">
            <v>0</v>
          </cell>
          <cell r="J170">
            <v>31</v>
          </cell>
          <cell r="K170">
            <v>365</v>
          </cell>
          <cell r="L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F171">
            <v>0</v>
          </cell>
          <cell r="J171">
            <v>30</v>
          </cell>
          <cell r="K171">
            <v>365</v>
          </cell>
          <cell r="L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F172">
            <v>0</v>
          </cell>
          <cell r="J172">
            <v>31</v>
          </cell>
          <cell r="K172">
            <v>365</v>
          </cell>
          <cell r="T172">
            <v>0</v>
          </cell>
          <cell r="U172">
            <v>0</v>
          </cell>
          <cell r="V172">
            <v>0</v>
          </cell>
        </row>
        <row r="173">
          <cell r="F173">
            <v>0</v>
          </cell>
          <cell r="J173">
            <v>31</v>
          </cell>
          <cell r="K173">
            <v>365</v>
          </cell>
          <cell r="T173">
            <v>0</v>
          </cell>
          <cell r="U173">
            <v>0</v>
          </cell>
          <cell r="V173">
            <v>0</v>
          </cell>
        </row>
        <row r="174">
          <cell r="F174">
            <v>0</v>
          </cell>
          <cell r="J174">
            <v>30</v>
          </cell>
          <cell r="K174">
            <v>365</v>
          </cell>
          <cell r="T174">
            <v>0</v>
          </cell>
          <cell r="U174">
            <v>0</v>
          </cell>
          <cell r="V174">
            <v>0</v>
          </cell>
        </row>
        <row r="175">
          <cell r="F175">
            <v>0</v>
          </cell>
          <cell r="J175">
            <v>31</v>
          </cell>
          <cell r="K175">
            <v>365</v>
          </cell>
          <cell r="T175">
            <v>0</v>
          </cell>
          <cell r="U175">
            <v>0</v>
          </cell>
          <cell r="V175">
            <v>0</v>
          </cell>
        </row>
        <row r="176">
          <cell r="F176">
            <v>0</v>
          </cell>
          <cell r="J176">
            <v>30</v>
          </cell>
          <cell r="K176">
            <v>365</v>
          </cell>
          <cell r="T176">
            <v>0</v>
          </cell>
          <cell r="U176">
            <v>0</v>
          </cell>
          <cell r="V176">
            <v>0</v>
          </cell>
        </row>
        <row r="177">
          <cell r="F177">
            <v>0</v>
          </cell>
          <cell r="J177">
            <v>31</v>
          </cell>
          <cell r="K177">
            <v>365</v>
          </cell>
          <cell r="T177">
            <v>0</v>
          </cell>
          <cell r="U177">
            <v>0</v>
          </cell>
          <cell r="V177">
            <v>0</v>
          </cell>
        </row>
        <row r="178">
          <cell r="F178">
            <v>0</v>
          </cell>
          <cell r="J178">
            <v>31</v>
          </cell>
          <cell r="K178">
            <v>365</v>
          </cell>
          <cell r="T178">
            <v>0</v>
          </cell>
          <cell r="U178">
            <v>0</v>
          </cell>
          <cell r="V178">
            <v>0</v>
          </cell>
        </row>
        <row r="179">
          <cell r="F179">
            <v>0</v>
          </cell>
          <cell r="J179">
            <v>28</v>
          </cell>
          <cell r="K179">
            <v>365</v>
          </cell>
          <cell r="T179">
            <v>0</v>
          </cell>
          <cell r="U179">
            <v>0</v>
          </cell>
          <cell r="V179">
            <v>0</v>
          </cell>
        </row>
        <row r="180">
          <cell r="F180">
            <v>0</v>
          </cell>
          <cell r="J180">
            <v>31</v>
          </cell>
          <cell r="K180">
            <v>365</v>
          </cell>
          <cell r="T180">
            <v>0</v>
          </cell>
          <cell r="U180">
            <v>0</v>
          </cell>
          <cell r="V180">
            <v>0</v>
          </cell>
        </row>
        <row r="181">
          <cell r="F181">
            <v>0</v>
          </cell>
          <cell r="J181">
            <v>30</v>
          </cell>
          <cell r="K181">
            <v>365</v>
          </cell>
          <cell r="T181">
            <v>0</v>
          </cell>
          <cell r="U181">
            <v>0</v>
          </cell>
          <cell r="V181">
            <v>0</v>
          </cell>
        </row>
        <row r="182">
          <cell r="F182">
            <v>0</v>
          </cell>
          <cell r="J182">
            <v>31</v>
          </cell>
          <cell r="K182">
            <v>365</v>
          </cell>
          <cell r="T182">
            <v>0</v>
          </cell>
          <cell r="U182">
            <v>0</v>
          </cell>
          <cell r="V182">
            <v>0</v>
          </cell>
        </row>
        <row r="183">
          <cell r="F183">
            <v>0</v>
          </cell>
          <cell r="J183">
            <v>30</v>
          </cell>
          <cell r="K183">
            <v>365</v>
          </cell>
          <cell r="T183">
            <v>0</v>
          </cell>
          <cell r="U183">
            <v>0</v>
          </cell>
          <cell r="V183">
            <v>0</v>
          </cell>
        </row>
        <row r="184">
          <cell r="F184">
            <v>0</v>
          </cell>
          <cell r="J184">
            <v>31</v>
          </cell>
          <cell r="K184">
            <v>365</v>
          </cell>
          <cell r="T184">
            <v>0</v>
          </cell>
          <cell r="U184">
            <v>0</v>
          </cell>
          <cell r="V184">
            <v>0</v>
          </cell>
        </row>
        <row r="185">
          <cell r="F185">
            <v>0</v>
          </cell>
          <cell r="J185">
            <v>31</v>
          </cell>
          <cell r="K185">
            <v>365</v>
          </cell>
          <cell r="T185">
            <v>0</v>
          </cell>
          <cell r="U185">
            <v>0</v>
          </cell>
          <cell r="V185">
            <v>0</v>
          </cell>
        </row>
        <row r="186">
          <cell r="F186">
            <v>0</v>
          </cell>
          <cell r="J186">
            <v>30</v>
          </cell>
          <cell r="K186">
            <v>365</v>
          </cell>
          <cell r="T186">
            <v>0</v>
          </cell>
          <cell r="U186">
            <v>0</v>
          </cell>
          <cell r="V186">
            <v>0</v>
          </cell>
        </row>
        <row r="187">
          <cell r="F187">
            <v>0</v>
          </cell>
          <cell r="J187">
            <v>31</v>
          </cell>
          <cell r="K187">
            <v>365</v>
          </cell>
          <cell r="T187">
            <v>0</v>
          </cell>
          <cell r="U187">
            <v>0</v>
          </cell>
          <cell r="V187">
            <v>0</v>
          </cell>
        </row>
        <row r="188">
          <cell r="F188">
            <v>0</v>
          </cell>
          <cell r="J188">
            <v>30</v>
          </cell>
          <cell r="K188">
            <v>365</v>
          </cell>
          <cell r="T188">
            <v>0</v>
          </cell>
          <cell r="U188">
            <v>0</v>
          </cell>
          <cell r="V188">
            <v>0</v>
          </cell>
        </row>
        <row r="189">
          <cell r="F189">
            <v>0</v>
          </cell>
          <cell r="J189">
            <v>31</v>
          </cell>
          <cell r="K189">
            <v>365</v>
          </cell>
          <cell r="T189">
            <v>0</v>
          </cell>
          <cell r="U189">
            <v>0</v>
          </cell>
          <cell r="V189">
            <v>0</v>
          </cell>
        </row>
        <row r="190">
          <cell r="F190">
            <v>0</v>
          </cell>
          <cell r="J190">
            <v>31</v>
          </cell>
          <cell r="K190">
            <v>366</v>
          </cell>
          <cell r="T190">
            <v>0</v>
          </cell>
          <cell r="U190">
            <v>0</v>
          </cell>
          <cell r="V190">
            <v>0</v>
          </cell>
        </row>
        <row r="191">
          <cell r="F191">
            <v>0</v>
          </cell>
          <cell r="J191">
            <v>29</v>
          </cell>
          <cell r="K191">
            <v>366</v>
          </cell>
          <cell r="T191">
            <v>0</v>
          </cell>
          <cell r="U191">
            <v>0</v>
          </cell>
          <cell r="V191">
            <v>0</v>
          </cell>
        </row>
        <row r="192">
          <cell r="F192">
            <v>0</v>
          </cell>
          <cell r="J192">
            <v>31</v>
          </cell>
          <cell r="K192">
            <v>366</v>
          </cell>
          <cell r="T192">
            <v>0</v>
          </cell>
          <cell r="U192">
            <v>0</v>
          </cell>
          <cell r="V192">
            <v>0</v>
          </cell>
        </row>
        <row r="193">
          <cell r="F193">
            <v>0</v>
          </cell>
          <cell r="J193">
            <v>30</v>
          </cell>
          <cell r="K193">
            <v>366</v>
          </cell>
          <cell r="T193">
            <v>0</v>
          </cell>
          <cell r="U193">
            <v>0</v>
          </cell>
          <cell r="V193">
            <v>0</v>
          </cell>
        </row>
        <row r="194">
          <cell r="F194">
            <v>0</v>
          </cell>
          <cell r="J194">
            <v>31</v>
          </cell>
          <cell r="K194">
            <v>366</v>
          </cell>
          <cell r="T194">
            <v>0</v>
          </cell>
          <cell r="U194">
            <v>0</v>
          </cell>
          <cell r="V194">
            <v>0</v>
          </cell>
        </row>
        <row r="195">
          <cell r="F195">
            <v>0</v>
          </cell>
          <cell r="J195">
            <v>30</v>
          </cell>
          <cell r="K195">
            <v>366</v>
          </cell>
          <cell r="T195">
            <v>0</v>
          </cell>
          <cell r="U195">
            <v>0</v>
          </cell>
          <cell r="V195">
            <v>0</v>
          </cell>
        </row>
        <row r="196">
          <cell r="F196">
            <v>0</v>
          </cell>
          <cell r="J196">
            <v>31</v>
          </cell>
          <cell r="K196">
            <v>366</v>
          </cell>
          <cell r="T196">
            <v>0</v>
          </cell>
          <cell r="U196">
            <v>0</v>
          </cell>
          <cell r="V196">
            <v>0</v>
          </cell>
        </row>
        <row r="197">
          <cell r="F197">
            <v>0</v>
          </cell>
          <cell r="J197">
            <v>31</v>
          </cell>
          <cell r="K197">
            <v>366</v>
          </cell>
          <cell r="T197">
            <v>0</v>
          </cell>
          <cell r="U197">
            <v>0</v>
          </cell>
          <cell r="V197">
            <v>0</v>
          </cell>
        </row>
        <row r="198">
          <cell r="F198">
            <v>0</v>
          </cell>
          <cell r="J198">
            <v>30</v>
          </cell>
          <cell r="K198">
            <v>366</v>
          </cell>
          <cell r="T198">
            <v>0</v>
          </cell>
          <cell r="U198">
            <v>0</v>
          </cell>
          <cell r="V198">
            <v>0</v>
          </cell>
        </row>
        <row r="199">
          <cell r="F199">
            <v>0</v>
          </cell>
          <cell r="J199">
            <v>31</v>
          </cell>
          <cell r="K199">
            <v>366</v>
          </cell>
          <cell r="T199">
            <v>0</v>
          </cell>
          <cell r="U199">
            <v>0</v>
          </cell>
          <cell r="V199">
            <v>0</v>
          </cell>
        </row>
        <row r="200">
          <cell r="F200">
            <v>0</v>
          </cell>
          <cell r="J200">
            <v>30</v>
          </cell>
          <cell r="K200">
            <v>366</v>
          </cell>
          <cell r="T200">
            <v>0</v>
          </cell>
          <cell r="U200">
            <v>0</v>
          </cell>
          <cell r="V200">
            <v>0</v>
          </cell>
        </row>
        <row r="201">
          <cell r="F201">
            <v>0</v>
          </cell>
          <cell r="J201">
            <v>31</v>
          </cell>
          <cell r="K201">
            <v>366</v>
          </cell>
          <cell r="T201">
            <v>0</v>
          </cell>
          <cell r="U201">
            <v>0</v>
          </cell>
          <cell r="V201">
            <v>0</v>
          </cell>
        </row>
        <row r="202">
          <cell r="F202">
            <v>0</v>
          </cell>
          <cell r="J202">
            <v>31</v>
          </cell>
          <cell r="K202">
            <v>365</v>
          </cell>
          <cell r="T202">
            <v>0</v>
          </cell>
          <cell r="U202">
            <v>0</v>
          </cell>
          <cell r="V202">
            <v>0</v>
          </cell>
        </row>
        <row r="203">
          <cell r="F203">
            <v>0</v>
          </cell>
          <cell r="J203">
            <v>28</v>
          </cell>
          <cell r="K203">
            <v>365</v>
          </cell>
          <cell r="T203">
            <v>0</v>
          </cell>
          <cell r="U203">
            <v>0</v>
          </cell>
          <cell r="V203">
            <v>0</v>
          </cell>
        </row>
        <row r="204">
          <cell r="F204">
            <v>0</v>
          </cell>
          <cell r="J204">
            <v>31</v>
          </cell>
          <cell r="K204">
            <v>365</v>
          </cell>
          <cell r="T204">
            <v>0</v>
          </cell>
          <cell r="U204">
            <v>0</v>
          </cell>
          <cell r="V204">
            <v>0</v>
          </cell>
        </row>
        <row r="205">
          <cell r="F205">
            <v>0</v>
          </cell>
          <cell r="J205">
            <v>30</v>
          </cell>
          <cell r="K205">
            <v>365</v>
          </cell>
          <cell r="T205">
            <v>0</v>
          </cell>
          <cell r="U205">
            <v>0</v>
          </cell>
          <cell r="V205">
            <v>0</v>
          </cell>
        </row>
        <row r="206">
          <cell r="F206">
            <v>0</v>
          </cell>
          <cell r="J206">
            <v>31</v>
          </cell>
          <cell r="K206">
            <v>365</v>
          </cell>
          <cell r="T206">
            <v>0</v>
          </cell>
          <cell r="U206">
            <v>0</v>
          </cell>
          <cell r="V206">
            <v>0</v>
          </cell>
        </row>
        <row r="207">
          <cell r="F207">
            <v>0</v>
          </cell>
          <cell r="J207">
            <v>30</v>
          </cell>
          <cell r="K207">
            <v>365</v>
          </cell>
          <cell r="T207">
            <v>0</v>
          </cell>
          <cell r="U207">
            <v>0</v>
          </cell>
          <cell r="V207">
            <v>0</v>
          </cell>
        </row>
        <row r="208">
          <cell r="F208">
            <v>0</v>
          </cell>
          <cell r="J208">
            <v>31</v>
          </cell>
          <cell r="K208">
            <v>365</v>
          </cell>
          <cell r="T208">
            <v>0</v>
          </cell>
          <cell r="U208">
            <v>0</v>
          </cell>
          <cell r="V208">
            <v>0</v>
          </cell>
        </row>
        <row r="209">
          <cell r="F209">
            <v>0</v>
          </cell>
          <cell r="J209">
            <v>31</v>
          </cell>
          <cell r="K209">
            <v>365</v>
          </cell>
          <cell r="T209">
            <v>0</v>
          </cell>
          <cell r="U209">
            <v>0</v>
          </cell>
          <cell r="V209">
            <v>0</v>
          </cell>
        </row>
        <row r="210">
          <cell r="F210">
            <v>0</v>
          </cell>
          <cell r="J210">
            <v>30</v>
          </cell>
          <cell r="K210">
            <v>365</v>
          </cell>
          <cell r="T210">
            <v>0</v>
          </cell>
          <cell r="U210">
            <v>0</v>
          </cell>
          <cell r="V210">
            <v>0</v>
          </cell>
        </row>
        <row r="211">
          <cell r="F211">
            <v>0</v>
          </cell>
          <cell r="J211">
            <v>31</v>
          </cell>
          <cell r="K211">
            <v>365</v>
          </cell>
          <cell r="T211">
            <v>0</v>
          </cell>
          <cell r="U211">
            <v>0</v>
          </cell>
          <cell r="V211">
            <v>0</v>
          </cell>
        </row>
        <row r="212">
          <cell r="F212">
            <v>0</v>
          </cell>
          <cell r="J212">
            <v>30</v>
          </cell>
          <cell r="K212">
            <v>365</v>
          </cell>
          <cell r="T212">
            <v>0</v>
          </cell>
          <cell r="U212">
            <v>0</v>
          </cell>
          <cell r="V212">
            <v>0</v>
          </cell>
        </row>
        <row r="213">
          <cell r="F213">
            <v>0</v>
          </cell>
          <cell r="J213">
            <v>31</v>
          </cell>
          <cell r="K213">
            <v>365</v>
          </cell>
          <cell r="T213">
            <v>0</v>
          </cell>
          <cell r="U213">
            <v>0</v>
          </cell>
          <cell r="V213">
            <v>0</v>
          </cell>
        </row>
        <row r="214">
          <cell r="L214">
            <v>0</v>
          </cell>
          <cell r="N214">
            <v>0</v>
          </cell>
          <cell r="O214">
            <v>0</v>
          </cell>
          <cell r="Q214">
            <v>0</v>
          </cell>
          <cell r="R214">
            <v>0</v>
          </cell>
          <cell r="T214">
            <v>0</v>
          </cell>
        </row>
      </sheetData>
      <sheetData sheetId="4"/>
      <sheetData sheetId="5"/>
      <sheetData sheetId="6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목차본문"/>
      <sheetName val="정산표"/>
      <sheetName val="확정BS"/>
      <sheetName val="경영비율 "/>
      <sheetName val="확정IS"/>
      <sheetName val="결손금(안)"/>
      <sheetName val="현금흐름"/>
      <sheetName val="현금흐름표"/>
      <sheetName val="주석"/>
      <sheetName val="부속명세서"/>
      <sheetName val="매출액(명) "/>
      <sheetName val="매출원가(명)"/>
      <sheetName val="경영표지"/>
      <sheetName val="영업사항"/>
      <sheetName val="대주주"/>
      <sheetName val="외화가수금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목차본문"/>
      <sheetName val="정산표"/>
      <sheetName val="확정BS"/>
      <sheetName val="경영비율 "/>
      <sheetName val="확정IS"/>
      <sheetName val="결손금(안)"/>
      <sheetName val="현금흐름"/>
      <sheetName val="현금흐름표"/>
      <sheetName val="주석"/>
      <sheetName val="부속명세서"/>
      <sheetName val="매출액(명) "/>
      <sheetName val="매출원가(명)"/>
      <sheetName val="경영표지"/>
      <sheetName val="영업사항"/>
      <sheetName val="대주주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전체시트"/>
      <sheetName val="회사기본자료입력"/>
      <sheetName val="손익계산서"/>
      <sheetName val="제조원가명세서"/>
      <sheetName val="대차대조표"/>
      <sheetName val="이익잉여금처분계산서"/>
      <sheetName val="현금흐름표"/>
      <sheetName val="현금흐름보조자료(T계정)"/>
      <sheetName val="손익분기분석"/>
      <sheetName val="경영분석 보고서"/>
      <sheetName val="경영분석지표"/>
      <sheetName val="산업은행 경영지표"/>
      <sheetName val="경영분석 보조자료"/>
      <sheetName val="Valuation"/>
      <sheetName val="인력계획"/>
      <sheetName val="수정손익계산서"/>
      <sheetName val="수정제조원가명세서"/>
      <sheetName val="수정대차대조표"/>
      <sheetName val="수정이익잉여금처분계산서"/>
      <sheetName val="수정현금흐름표"/>
      <sheetName val="수정현금흐름표보조계정"/>
      <sheetName val="수정손익분기분석"/>
      <sheetName val="수정경영분석보고서"/>
      <sheetName val="수정경영분석지표"/>
      <sheetName val="수정Valuation"/>
      <sheetName val="수정인력계획"/>
      <sheetName val="스톡옵션 기본자료"/>
      <sheetName val="스톡옵션 설계 보고서"/>
      <sheetName val="스톡옵션 설계 Source"/>
      <sheetName val="스톡옵션부여기업(전체)"/>
      <sheetName val="제조업부여기업"/>
      <sheetName val="정보처리및컴퓨터운용관련업 부여기업"/>
      <sheetName val="통신업"/>
      <sheetName val="금융업"/>
      <sheetName val="소매,교육서비스"/>
      <sheetName val="산업은행 경영지표 (스톡옵션형태분류)"/>
      <sheetName val="M&amp;A 기본입력사항"/>
      <sheetName val="M&amp;A Report"/>
      <sheetName val="M&amp;A Source"/>
      <sheetName val="회사기본자료입력 (2)"/>
      <sheetName val="손익계산서 (2)"/>
      <sheetName val="제조원가명세서 (2)"/>
      <sheetName val="대차대조표 (2)"/>
      <sheetName val="현금흐름표 (2)"/>
      <sheetName val="현금흐름보조자료(T계정) (2)"/>
      <sheetName val="경영분석 보고서 (2)"/>
      <sheetName val="Valuation (2)"/>
      <sheetName val="합병후손익계산서"/>
      <sheetName val="합병후 대차대조표"/>
      <sheetName val="주식평가기본자료"/>
      <sheetName val="주식평가보고서"/>
      <sheetName val="주식평가기본자료 (2)"/>
      <sheetName val="주식평가보고서 (2)"/>
      <sheetName val="신규투자안분석 기본사항입력"/>
      <sheetName val="투자안 검토보고서"/>
      <sheetName val="신규투자안 분석소스"/>
      <sheetName val="외화가수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2">
          <cell r="B42">
            <v>17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수정사항"/>
      <sheetName val="정산표"/>
      <sheetName val="대차대조표분석"/>
      <sheetName val="손익계산서분석"/>
      <sheetName val="재무비율"/>
      <sheetName val="확정BS"/>
      <sheetName val="확정IS"/>
      <sheetName val="이익잉여금"/>
      <sheetName val="투자주식현금흐름기초자료"/>
      <sheetName val="현금흐름기초자료"/>
      <sheetName val="확정CF"/>
      <sheetName val="주석2번부터"/>
      <sheetName val="투자실적자산_D"/>
      <sheetName val="투자주식명세_D1"/>
      <sheetName val="투자주식감액검토_D1-10"/>
      <sheetName val="신보창투"/>
      <sheetName val="투자주식순자산가액정리"/>
      <sheetName val="신보창투_출자확인조회서대사_D1-1"/>
      <sheetName val="월별투자주식변동내역_본계정_D1-2"/>
      <sheetName val="업체별투자주식변동내역_본계정_D1-3"/>
      <sheetName val="조합출자금_D4"/>
      <sheetName val="중소기업투자_F4"/>
      <sheetName val="중소기업투자명세_F4-1"/>
      <sheetName val="운용투자자산_G"/>
      <sheetName val="투자유가증권_G1"/>
      <sheetName val="유동부채_O"/>
      <sheetName val="유동부채_명세서_O1"/>
      <sheetName val="기타고정부채_Q"/>
      <sheetName val="영업수익_T"/>
      <sheetName val="투자수익_T1"/>
      <sheetName val="투자조합수익_T2"/>
      <sheetName val="영업비용_U"/>
      <sheetName val="지급수수료 등 명세_U1-20"/>
      <sheetName val="영업외비용_V2"/>
      <sheetName val="기부금 기타특별 잡손실_V2-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수정사항"/>
      <sheetName val="정산표"/>
      <sheetName val="대차대조표분석"/>
      <sheetName val="손익계산서분석"/>
      <sheetName val="재무비율"/>
      <sheetName val="확정BS"/>
      <sheetName val="확정IS"/>
      <sheetName val="이익잉여금"/>
      <sheetName val="투자주식현금흐름기초자료"/>
      <sheetName val="현금흐름기초자료"/>
      <sheetName val="확정CF"/>
      <sheetName val="주석2번부터"/>
      <sheetName val="투자실적자산_D"/>
      <sheetName val="투자주식명세_D1"/>
      <sheetName val="투자주식감액검토_D1-10"/>
      <sheetName val="신보창투"/>
      <sheetName val="투자주식순자산가액정리"/>
      <sheetName val="신보창투_출자확인조회서대사_D1-1"/>
      <sheetName val="월별투자주식변동내역_본계정_D1-2"/>
      <sheetName val="업체별투자주식변동내역_본계정_D1-3"/>
      <sheetName val="조합출자금_D4"/>
      <sheetName val="중소기업투자_F4"/>
      <sheetName val="중소기업투자명세_F4-1"/>
      <sheetName val="운용투자자산_G"/>
      <sheetName val="투자유가증권_G1"/>
      <sheetName val="유동부채_O"/>
      <sheetName val="유동부채_명세서_O1"/>
      <sheetName val="기타고정부채_Q"/>
      <sheetName val="영업수익_T"/>
      <sheetName val="투자수익_T1"/>
      <sheetName val="투자조합수익_T2"/>
      <sheetName val="영업비용_U"/>
      <sheetName val="지급수수료 등 명세_U1-20"/>
      <sheetName val="영업외비용_V2"/>
      <sheetName val="기부금 기타특별 잡손실_V2-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 refreshError="1"/>
      <sheetData sheetId="2" refreshError="1">
        <row r="10">
          <cell r="G10" t="str">
            <v>9７-조흥-４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  <sheetName val="경영비율 "/>
    </sheetNames>
    <sheetDataSet>
      <sheetData sheetId="0"/>
      <sheetData sheetId="1" refreshError="1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  <sheetName val="경영비율 "/>
    </sheetNames>
    <sheetDataSet>
      <sheetData sheetId="0"/>
      <sheetData sheetId="1" refreshError="1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99예산표지"/>
      <sheetName val="분기인원(기획)"/>
      <sheetName val="분기인원(기획) (2)"/>
      <sheetName val="팀별인력(기획용)"/>
      <sheetName val="팀별인력(입력용)"/>
      <sheetName val="배부비율"/>
      <sheetName val="배부비율-임차"/>
      <sheetName val="99임차비율(BACK)"/>
      <sheetName val="99임차비율"/>
      <sheetName val="배부비율-지급임차료"/>
      <sheetName val="배부비율-지급임차료 (2)"/>
      <sheetName val="검증표"/>
      <sheetName val="관리비(전사)"/>
      <sheetName val="관리비(전사공통)"/>
      <sheetName val="산업은행 경영지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/>
      <sheetData sheetId="2"/>
      <sheetData sheetId="3" refreshError="1">
        <row r="5">
          <cell r="F5">
            <v>0</v>
          </cell>
          <cell r="L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K7">
            <v>365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K8">
            <v>365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K9">
            <v>365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K10">
            <v>365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K11">
            <v>365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K12">
            <v>365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K13">
            <v>365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K14">
            <v>365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K15">
            <v>365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K16">
            <v>365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K17">
            <v>365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K18">
            <v>365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K19">
            <v>365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K20">
            <v>365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K21">
            <v>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K22">
            <v>365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K23">
            <v>365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K24">
            <v>365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K25">
            <v>365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K26">
            <v>365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K27">
            <v>365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K28">
            <v>365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K29">
            <v>365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F30">
            <v>0</v>
          </cell>
          <cell r="J30">
            <v>4</v>
          </cell>
          <cell r="K30">
            <v>365</v>
          </cell>
          <cell r="L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F31">
            <v>0</v>
          </cell>
          <cell r="J31">
            <v>31</v>
          </cell>
          <cell r="K31">
            <v>365</v>
          </cell>
          <cell r="L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F32">
            <v>0</v>
          </cell>
          <cell r="J32">
            <v>28</v>
          </cell>
          <cell r="K32">
            <v>365</v>
          </cell>
          <cell r="L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F33">
            <v>0</v>
          </cell>
          <cell r="J33">
            <v>31</v>
          </cell>
          <cell r="K33">
            <v>365</v>
          </cell>
          <cell r="L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F34">
            <v>0</v>
          </cell>
          <cell r="J34">
            <v>30</v>
          </cell>
          <cell r="K34">
            <v>365</v>
          </cell>
          <cell r="L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F35">
            <v>0</v>
          </cell>
          <cell r="J35">
            <v>31</v>
          </cell>
          <cell r="K35">
            <v>365</v>
          </cell>
          <cell r="L35">
            <v>0</v>
          </cell>
          <cell r="M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F36">
            <v>0</v>
          </cell>
          <cell r="J36">
            <v>30</v>
          </cell>
          <cell r="K36">
            <v>365</v>
          </cell>
          <cell r="L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F37">
            <v>0</v>
          </cell>
          <cell r="J37">
            <v>31</v>
          </cell>
          <cell r="K37">
            <v>365</v>
          </cell>
          <cell r="L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F38">
            <v>0</v>
          </cell>
          <cell r="J38">
            <v>31</v>
          </cell>
          <cell r="K38">
            <v>365</v>
          </cell>
          <cell r="L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F39">
            <v>0</v>
          </cell>
          <cell r="J39">
            <v>30</v>
          </cell>
          <cell r="K39">
            <v>365</v>
          </cell>
          <cell r="L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F40">
            <v>0</v>
          </cell>
          <cell r="J40">
            <v>31</v>
          </cell>
          <cell r="K40">
            <v>365</v>
          </cell>
          <cell r="L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F41">
            <v>0</v>
          </cell>
          <cell r="J41">
            <v>30</v>
          </cell>
          <cell r="K41">
            <v>365</v>
          </cell>
          <cell r="L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F42">
            <v>0</v>
          </cell>
          <cell r="J42">
            <v>31</v>
          </cell>
          <cell r="K42">
            <v>365</v>
          </cell>
          <cell r="L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F43">
            <v>0</v>
          </cell>
          <cell r="J43">
            <v>31</v>
          </cell>
          <cell r="K43">
            <v>366</v>
          </cell>
          <cell r="L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H44" t="str">
            <v>실제상황액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H45" t="str">
            <v>계획상환액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H46" t="str">
            <v>조기상환액(연체금액)</v>
          </cell>
          <cell r="P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F47">
            <v>0</v>
          </cell>
          <cell r="J47">
            <v>29</v>
          </cell>
          <cell r="K47">
            <v>366</v>
          </cell>
          <cell r="L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F48">
            <v>0</v>
          </cell>
          <cell r="J48">
            <v>31</v>
          </cell>
          <cell r="K48">
            <v>366</v>
          </cell>
          <cell r="L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F49">
            <v>0</v>
          </cell>
          <cell r="J49">
            <v>30</v>
          </cell>
          <cell r="K49">
            <v>366</v>
          </cell>
          <cell r="L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F50">
            <v>0</v>
          </cell>
          <cell r="J50">
            <v>31</v>
          </cell>
          <cell r="K50">
            <v>366</v>
          </cell>
          <cell r="L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F51">
            <v>0</v>
          </cell>
          <cell r="J51">
            <v>30</v>
          </cell>
          <cell r="K51">
            <v>366</v>
          </cell>
          <cell r="L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F52">
            <v>0</v>
          </cell>
          <cell r="J52">
            <v>31</v>
          </cell>
          <cell r="K52">
            <v>366</v>
          </cell>
          <cell r="L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F53">
            <v>0</v>
          </cell>
          <cell r="J53">
            <v>31</v>
          </cell>
          <cell r="K53">
            <v>366</v>
          </cell>
          <cell r="L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F54">
            <v>0</v>
          </cell>
          <cell r="J54">
            <v>30</v>
          </cell>
          <cell r="K54">
            <v>366</v>
          </cell>
          <cell r="L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F55">
            <v>0</v>
          </cell>
          <cell r="J55">
            <v>31</v>
          </cell>
          <cell r="K55">
            <v>366</v>
          </cell>
          <cell r="L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F56">
            <v>0</v>
          </cell>
          <cell r="J56">
            <v>30</v>
          </cell>
          <cell r="K56">
            <v>366</v>
          </cell>
          <cell r="L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F57">
            <v>0</v>
          </cell>
          <cell r="J57">
            <v>31</v>
          </cell>
          <cell r="K57">
            <v>366</v>
          </cell>
          <cell r="L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F58">
            <v>0</v>
          </cell>
          <cell r="J58">
            <v>31</v>
          </cell>
          <cell r="K58">
            <v>365</v>
          </cell>
          <cell r="L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F59">
            <v>0</v>
          </cell>
          <cell r="J59">
            <v>28</v>
          </cell>
          <cell r="K59">
            <v>365</v>
          </cell>
          <cell r="L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F60">
            <v>0</v>
          </cell>
          <cell r="J60">
            <v>31</v>
          </cell>
          <cell r="K60">
            <v>365</v>
          </cell>
          <cell r="L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F61">
            <v>0</v>
          </cell>
          <cell r="J61">
            <v>30</v>
          </cell>
          <cell r="K61">
            <v>365</v>
          </cell>
          <cell r="L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F62">
            <v>0</v>
          </cell>
          <cell r="J62">
            <v>31</v>
          </cell>
          <cell r="K62">
            <v>365</v>
          </cell>
          <cell r="L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F63">
            <v>0</v>
          </cell>
          <cell r="J63">
            <v>30</v>
          </cell>
          <cell r="K63">
            <v>365</v>
          </cell>
          <cell r="L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4">
          <cell r="F64">
            <v>0</v>
          </cell>
          <cell r="J64">
            <v>31</v>
          </cell>
          <cell r="K64">
            <v>365</v>
          </cell>
          <cell r="L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F65">
            <v>0</v>
          </cell>
          <cell r="J65">
            <v>31</v>
          </cell>
          <cell r="K65">
            <v>365</v>
          </cell>
          <cell r="L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F66">
            <v>0</v>
          </cell>
          <cell r="J66">
            <v>30</v>
          </cell>
          <cell r="K66">
            <v>365</v>
          </cell>
          <cell r="L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F67">
            <v>0</v>
          </cell>
          <cell r="J67">
            <v>31</v>
          </cell>
          <cell r="K67">
            <v>365</v>
          </cell>
          <cell r="L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F68">
            <v>0</v>
          </cell>
          <cell r="J68">
            <v>30</v>
          </cell>
          <cell r="K68">
            <v>365</v>
          </cell>
          <cell r="L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F69">
            <v>0</v>
          </cell>
          <cell r="J69">
            <v>31</v>
          </cell>
          <cell r="K69">
            <v>365</v>
          </cell>
          <cell r="L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F70">
            <v>0</v>
          </cell>
          <cell r="J70">
            <v>31</v>
          </cell>
          <cell r="K70">
            <v>365</v>
          </cell>
          <cell r="L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F71">
            <v>0</v>
          </cell>
          <cell r="J71">
            <v>28</v>
          </cell>
          <cell r="K71">
            <v>365</v>
          </cell>
          <cell r="L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F72">
            <v>0</v>
          </cell>
          <cell r="J72">
            <v>31</v>
          </cell>
          <cell r="K72">
            <v>365</v>
          </cell>
          <cell r="L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F73">
            <v>0</v>
          </cell>
          <cell r="J73">
            <v>30</v>
          </cell>
          <cell r="K73">
            <v>365</v>
          </cell>
          <cell r="L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F74">
            <v>0</v>
          </cell>
          <cell r="J74">
            <v>31</v>
          </cell>
          <cell r="K74">
            <v>365</v>
          </cell>
          <cell r="L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F75">
            <v>0</v>
          </cell>
          <cell r="J75">
            <v>30</v>
          </cell>
          <cell r="K75">
            <v>365</v>
          </cell>
          <cell r="L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F76">
            <v>0</v>
          </cell>
          <cell r="J76">
            <v>31</v>
          </cell>
          <cell r="K76">
            <v>365</v>
          </cell>
          <cell r="L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7">
          <cell r="F77">
            <v>0</v>
          </cell>
          <cell r="J77">
            <v>31</v>
          </cell>
          <cell r="K77">
            <v>365</v>
          </cell>
          <cell r="L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F78">
            <v>0</v>
          </cell>
          <cell r="J78">
            <v>30</v>
          </cell>
          <cell r="K78">
            <v>365</v>
          </cell>
          <cell r="L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F79">
            <v>0</v>
          </cell>
          <cell r="J79">
            <v>31</v>
          </cell>
          <cell r="K79">
            <v>365</v>
          </cell>
          <cell r="L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F80">
            <v>0</v>
          </cell>
          <cell r="J80">
            <v>30</v>
          </cell>
          <cell r="K80">
            <v>365</v>
          </cell>
          <cell r="L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F81">
            <v>0</v>
          </cell>
          <cell r="J81">
            <v>31</v>
          </cell>
          <cell r="K81">
            <v>365</v>
          </cell>
          <cell r="L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F82">
            <v>0</v>
          </cell>
          <cell r="J82">
            <v>31</v>
          </cell>
          <cell r="K82">
            <v>365</v>
          </cell>
          <cell r="L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3">
          <cell r="F83">
            <v>0</v>
          </cell>
          <cell r="J83">
            <v>28</v>
          </cell>
          <cell r="K83">
            <v>365</v>
          </cell>
          <cell r="L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  <row r="84">
          <cell r="F84">
            <v>0</v>
          </cell>
          <cell r="J84">
            <v>31</v>
          </cell>
          <cell r="K84">
            <v>365</v>
          </cell>
          <cell r="L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F85">
            <v>0</v>
          </cell>
          <cell r="J85">
            <v>30</v>
          </cell>
          <cell r="K85">
            <v>365</v>
          </cell>
          <cell r="L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F86">
            <v>0</v>
          </cell>
          <cell r="J86">
            <v>31</v>
          </cell>
          <cell r="K86">
            <v>365</v>
          </cell>
          <cell r="L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F87">
            <v>0</v>
          </cell>
          <cell r="J87">
            <v>30</v>
          </cell>
          <cell r="K87">
            <v>365</v>
          </cell>
          <cell r="L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F88">
            <v>0</v>
          </cell>
          <cell r="J88">
            <v>31</v>
          </cell>
          <cell r="K88">
            <v>365</v>
          </cell>
          <cell r="L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F89">
            <v>0</v>
          </cell>
          <cell r="J89">
            <v>31</v>
          </cell>
          <cell r="K89">
            <v>365</v>
          </cell>
          <cell r="L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0">
          <cell r="F90">
            <v>0</v>
          </cell>
          <cell r="J90">
            <v>30</v>
          </cell>
          <cell r="K90">
            <v>365</v>
          </cell>
          <cell r="L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</row>
        <row r="91">
          <cell r="F91">
            <v>0</v>
          </cell>
          <cell r="J91">
            <v>31</v>
          </cell>
          <cell r="K91">
            <v>365</v>
          </cell>
          <cell r="L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F92">
            <v>0</v>
          </cell>
          <cell r="J92">
            <v>30</v>
          </cell>
          <cell r="K92">
            <v>365</v>
          </cell>
          <cell r="L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F93">
            <v>0</v>
          </cell>
          <cell r="J93">
            <v>31</v>
          </cell>
          <cell r="K93">
            <v>365</v>
          </cell>
          <cell r="L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F94">
            <v>0</v>
          </cell>
          <cell r="J94">
            <v>31</v>
          </cell>
          <cell r="K94">
            <v>366</v>
          </cell>
          <cell r="L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F95">
            <v>0</v>
          </cell>
          <cell r="J95">
            <v>29</v>
          </cell>
          <cell r="K95">
            <v>366</v>
          </cell>
          <cell r="L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F96">
            <v>0</v>
          </cell>
          <cell r="J96">
            <v>31</v>
          </cell>
          <cell r="K96">
            <v>366</v>
          </cell>
          <cell r="L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F97">
            <v>0</v>
          </cell>
          <cell r="J97">
            <v>30</v>
          </cell>
          <cell r="K97">
            <v>366</v>
          </cell>
          <cell r="L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</row>
        <row r="98">
          <cell r="F98">
            <v>0</v>
          </cell>
          <cell r="J98">
            <v>31</v>
          </cell>
          <cell r="K98">
            <v>366</v>
          </cell>
          <cell r="L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F99">
            <v>0</v>
          </cell>
          <cell r="J99">
            <v>30</v>
          </cell>
          <cell r="K99">
            <v>366</v>
          </cell>
          <cell r="L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F100">
            <v>0</v>
          </cell>
          <cell r="J100">
            <v>31</v>
          </cell>
          <cell r="K100">
            <v>366</v>
          </cell>
          <cell r="L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F101">
            <v>0</v>
          </cell>
          <cell r="J101">
            <v>31</v>
          </cell>
          <cell r="K101">
            <v>366</v>
          </cell>
          <cell r="L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F102">
            <v>0</v>
          </cell>
          <cell r="J102">
            <v>30</v>
          </cell>
          <cell r="K102">
            <v>366</v>
          </cell>
          <cell r="L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F103">
            <v>0</v>
          </cell>
          <cell r="J103">
            <v>31</v>
          </cell>
          <cell r="K103">
            <v>366</v>
          </cell>
          <cell r="L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F104">
            <v>0</v>
          </cell>
          <cell r="J104">
            <v>30</v>
          </cell>
          <cell r="K104">
            <v>366</v>
          </cell>
          <cell r="L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F105">
            <v>0</v>
          </cell>
          <cell r="J105">
            <v>31</v>
          </cell>
          <cell r="K105">
            <v>366</v>
          </cell>
          <cell r="L105">
            <v>0</v>
          </cell>
          <cell r="N105">
            <v>0</v>
          </cell>
          <cell r="O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6">
          <cell r="F106">
            <v>0</v>
          </cell>
          <cell r="J106">
            <v>31</v>
          </cell>
          <cell r="K106">
            <v>365</v>
          </cell>
          <cell r="L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</row>
        <row r="107">
          <cell r="F107">
            <v>0</v>
          </cell>
          <cell r="J107">
            <v>28</v>
          </cell>
          <cell r="K107">
            <v>365</v>
          </cell>
          <cell r="L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F108">
            <v>0</v>
          </cell>
          <cell r="J108">
            <v>31</v>
          </cell>
          <cell r="K108">
            <v>365</v>
          </cell>
          <cell r="L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F109">
            <v>0</v>
          </cell>
          <cell r="J109">
            <v>30</v>
          </cell>
          <cell r="K109">
            <v>365</v>
          </cell>
          <cell r="L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</row>
        <row r="110">
          <cell r="F110">
            <v>0</v>
          </cell>
          <cell r="J110">
            <v>31</v>
          </cell>
          <cell r="K110">
            <v>365</v>
          </cell>
          <cell r="L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</row>
        <row r="111">
          <cell r="F111">
            <v>0</v>
          </cell>
          <cell r="J111">
            <v>30</v>
          </cell>
          <cell r="K111">
            <v>365</v>
          </cell>
          <cell r="L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F112">
            <v>0</v>
          </cell>
          <cell r="J112">
            <v>31</v>
          </cell>
          <cell r="K112">
            <v>365</v>
          </cell>
          <cell r="L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F113">
            <v>0</v>
          </cell>
          <cell r="J113">
            <v>31</v>
          </cell>
          <cell r="K113">
            <v>365</v>
          </cell>
          <cell r="L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4">
          <cell r="F114">
            <v>0</v>
          </cell>
          <cell r="J114">
            <v>30</v>
          </cell>
          <cell r="K114">
            <v>365</v>
          </cell>
          <cell r="L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15">
          <cell r="F115">
            <v>0</v>
          </cell>
          <cell r="J115">
            <v>31</v>
          </cell>
          <cell r="K115">
            <v>365</v>
          </cell>
          <cell r="L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F116">
            <v>0</v>
          </cell>
          <cell r="J116">
            <v>30</v>
          </cell>
          <cell r="K116">
            <v>365</v>
          </cell>
          <cell r="L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F117">
            <v>0</v>
          </cell>
          <cell r="J117">
            <v>31</v>
          </cell>
          <cell r="K117">
            <v>365</v>
          </cell>
          <cell r="L117">
            <v>0</v>
          </cell>
          <cell r="N117">
            <v>0</v>
          </cell>
          <cell r="O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F118">
            <v>0</v>
          </cell>
          <cell r="J118">
            <v>31</v>
          </cell>
          <cell r="K118">
            <v>365</v>
          </cell>
          <cell r="L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</row>
        <row r="119">
          <cell r="F119">
            <v>0</v>
          </cell>
          <cell r="J119">
            <v>28</v>
          </cell>
          <cell r="K119">
            <v>365</v>
          </cell>
          <cell r="L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F120">
            <v>0</v>
          </cell>
          <cell r="J120">
            <v>31</v>
          </cell>
          <cell r="K120">
            <v>365</v>
          </cell>
          <cell r="L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</row>
        <row r="121">
          <cell r="F121">
            <v>0</v>
          </cell>
          <cell r="J121">
            <v>30</v>
          </cell>
          <cell r="K121">
            <v>365</v>
          </cell>
          <cell r="L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F122">
            <v>0</v>
          </cell>
          <cell r="J122">
            <v>31</v>
          </cell>
          <cell r="K122">
            <v>365</v>
          </cell>
          <cell r="L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F123">
            <v>0</v>
          </cell>
          <cell r="J123">
            <v>30</v>
          </cell>
          <cell r="K123">
            <v>365</v>
          </cell>
          <cell r="L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F124">
            <v>0</v>
          </cell>
          <cell r="J124">
            <v>31</v>
          </cell>
          <cell r="K124">
            <v>365</v>
          </cell>
          <cell r="L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F125">
            <v>0</v>
          </cell>
          <cell r="J125">
            <v>31</v>
          </cell>
          <cell r="K125">
            <v>365</v>
          </cell>
          <cell r="L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</row>
        <row r="126">
          <cell r="F126">
            <v>0</v>
          </cell>
          <cell r="J126">
            <v>30</v>
          </cell>
          <cell r="K126">
            <v>365</v>
          </cell>
          <cell r="L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F127">
            <v>0</v>
          </cell>
          <cell r="J127">
            <v>31</v>
          </cell>
          <cell r="K127">
            <v>365</v>
          </cell>
          <cell r="L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</row>
        <row r="128">
          <cell r="F128">
            <v>0</v>
          </cell>
          <cell r="J128">
            <v>30</v>
          </cell>
          <cell r="K128">
            <v>365</v>
          </cell>
          <cell r="L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</row>
        <row r="129">
          <cell r="F129">
            <v>0</v>
          </cell>
          <cell r="J129">
            <v>31</v>
          </cell>
          <cell r="K129">
            <v>365</v>
          </cell>
          <cell r="L129">
            <v>0</v>
          </cell>
          <cell r="N129">
            <v>0</v>
          </cell>
          <cell r="O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F130">
            <v>0</v>
          </cell>
          <cell r="J130">
            <v>31</v>
          </cell>
          <cell r="K130">
            <v>365</v>
          </cell>
          <cell r="L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F131">
            <v>0</v>
          </cell>
          <cell r="J131">
            <v>28</v>
          </cell>
          <cell r="K131">
            <v>365</v>
          </cell>
          <cell r="L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</row>
        <row r="132">
          <cell r="F132">
            <v>0</v>
          </cell>
          <cell r="J132">
            <v>31</v>
          </cell>
          <cell r="K132">
            <v>365</v>
          </cell>
          <cell r="L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F133">
            <v>0</v>
          </cell>
          <cell r="J133">
            <v>30</v>
          </cell>
          <cell r="K133">
            <v>365</v>
          </cell>
          <cell r="L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</row>
        <row r="134">
          <cell r="F134">
            <v>0</v>
          </cell>
          <cell r="J134">
            <v>31</v>
          </cell>
          <cell r="K134">
            <v>365</v>
          </cell>
          <cell r="L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F135">
            <v>0</v>
          </cell>
          <cell r="J135">
            <v>30</v>
          </cell>
          <cell r="K135">
            <v>365</v>
          </cell>
          <cell r="L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</row>
        <row r="136">
          <cell r="F136">
            <v>0</v>
          </cell>
          <cell r="J136">
            <v>31</v>
          </cell>
          <cell r="K136">
            <v>365</v>
          </cell>
          <cell r="L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F137">
            <v>0</v>
          </cell>
          <cell r="J137">
            <v>31</v>
          </cell>
          <cell r="K137">
            <v>365</v>
          </cell>
          <cell r="L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</row>
        <row r="138">
          <cell r="F138">
            <v>0</v>
          </cell>
          <cell r="J138">
            <v>30</v>
          </cell>
          <cell r="K138">
            <v>365</v>
          </cell>
          <cell r="L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F139">
            <v>0</v>
          </cell>
          <cell r="J139">
            <v>31</v>
          </cell>
          <cell r="K139">
            <v>365</v>
          </cell>
          <cell r="L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F140">
            <v>0</v>
          </cell>
          <cell r="J140">
            <v>30</v>
          </cell>
          <cell r="K140">
            <v>365</v>
          </cell>
          <cell r="L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</row>
        <row r="141">
          <cell r="F141">
            <v>0</v>
          </cell>
          <cell r="J141">
            <v>31</v>
          </cell>
          <cell r="K141">
            <v>365</v>
          </cell>
          <cell r="L141">
            <v>0</v>
          </cell>
          <cell r="N141">
            <v>0</v>
          </cell>
          <cell r="O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</row>
        <row r="142">
          <cell r="F142">
            <v>0</v>
          </cell>
          <cell r="J142">
            <v>31</v>
          </cell>
          <cell r="K142">
            <v>366</v>
          </cell>
          <cell r="L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F143">
            <v>0</v>
          </cell>
          <cell r="J143">
            <v>29</v>
          </cell>
          <cell r="K143">
            <v>366</v>
          </cell>
          <cell r="L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</row>
        <row r="144">
          <cell r="F144">
            <v>0</v>
          </cell>
          <cell r="J144">
            <v>31</v>
          </cell>
          <cell r="K144">
            <v>366</v>
          </cell>
          <cell r="L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</row>
        <row r="145">
          <cell r="F145">
            <v>0</v>
          </cell>
          <cell r="J145">
            <v>30</v>
          </cell>
          <cell r="K145">
            <v>366</v>
          </cell>
          <cell r="L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</row>
        <row r="146">
          <cell r="F146">
            <v>0</v>
          </cell>
          <cell r="J146">
            <v>31</v>
          </cell>
          <cell r="K146">
            <v>366</v>
          </cell>
          <cell r="L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</row>
        <row r="147">
          <cell r="F147">
            <v>0</v>
          </cell>
          <cell r="J147">
            <v>30</v>
          </cell>
          <cell r="K147">
            <v>366</v>
          </cell>
          <cell r="L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F148">
            <v>0</v>
          </cell>
          <cell r="J148">
            <v>31</v>
          </cell>
          <cell r="K148">
            <v>366</v>
          </cell>
          <cell r="L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</row>
        <row r="149">
          <cell r="F149">
            <v>0</v>
          </cell>
          <cell r="J149">
            <v>31</v>
          </cell>
          <cell r="K149">
            <v>366</v>
          </cell>
          <cell r="L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</row>
        <row r="150">
          <cell r="F150">
            <v>0</v>
          </cell>
          <cell r="J150">
            <v>30</v>
          </cell>
          <cell r="K150">
            <v>366</v>
          </cell>
          <cell r="L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</row>
        <row r="151">
          <cell r="F151">
            <v>0</v>
          </cell>
          <cell r="J151">
            <v>31</v>
          </cell>
          <cell r="K151">
            <v>366</v>
          </cell>
          <cell r="L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</row>
        <row r="152">
          <cell r="F152">
            <v>0</v>
          </cell>
          <cell r="J152">
            <v>30</v>
          </cell>
          <cell r="K152">
            <v>366</v>
          </cell>
          <cell r="L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</row>
        <row r="153">
          <cell r="F153">
            <v>0</v>
          </cell>
          <cell r="J153">
            <v>31</v>
          </cell>
          <cell r="K153">
            <v>366</v>
          </cell>
          <cell r="L153">
            <v>0</v>
          </cell>
          <cell r="N153">
            <v>0</v>
          </cell>
          <cell r="O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</row>
        <row r="154">
          <cell r="F154">
            <v>0</v>
          </cell>
          <cell r="J154">
            <v>31</v>
          </cell>
          <cell r="K154">
            <v>365</v>
          </cell>
          <cell r="L154">
            <v>0</v>
          </cell>
          <cell r="U154">
            <v>0</v>
          </cell>
        </row>
        <row r="155">
          <cell r="F155">
            <v>0</v>
          </cell>
          <cell r="J155">
            <v>28</v>
          </cell>
          <cell r="K155">
            <v>365</v>
          </cell>
          <cell r="L155">
            <v>0</v>
          </cell>
          <cell r="U155">
            <v>0</v>
          </cell>
        </row>
        <row r="156">
          <cell r="F156">
            <v>0</v>
          </cell>
          <cell r="J156">
            <v>31</v>
          </cell>
          <cell r="K156">
            <v>365</v>
          </cell>
          <cell r="L156">
            <v>0</v>
          </cell>
          <cell r="U156">
            <v>0</v>
          </cell>
        </row>
        <row r="157">
          <cell r="F157">
            <v>0</v>
          </cell>
          <cell r="J157">
            <v>30</v>
          </cell>
          <cell r="K157">
            <v>365</v>
          </cell>
          <cell r="L157">
            <v>0</v>
          </cell>
          <cell r="U157">
            <v>0</v>
          </cell>
        </row>
        <row r="158">
          <cell r="F158">
            <v>0</v>
          </cell>
          <cell r="J158">
            <v>31</v>
          </cell>
          <cell r="K158">
            <v>365</v>
          </cell>
          <cell r="L158">
            <v>0</v>
          </cell>
          <cell r="U158">
            <v>0</v>
          </cell>
        </row>
        <row r="159">
          <cell r="F159">
            <v>0</v>
          </cell>
          <cell r="J159">
            <v>30</v>
          </cell>
          <cell r="K159">
            <v>365</v>
          </cell>
          <cell r="L159">
            <v>0</v>
          </cell>
          <cell r="U159">
            <v>0</v>
          </cell>
        </row>
        <row r="160">
          <cell r="F160">
            <v>0</v>
          </cell>
          <cell r="J160">
            <v>31</v>
          </cell>
          <cell r="K160">
            <v>365</v>
          </cell>
          <cell r="L160">
            <v>0</v>
          </cell>
          <cell r="U160">
            <v>0</v>
          </cell>
        </row>
        <row r="161">
          <cell r="F161">
            <v>0</v>
          </cell>
          <cell r="J161">
            <v>31</v>
          </cell>
          <cell r="K161">
            <v>365</v>
          </cell>
          <cell r="L161">
            <v>0</v>
          </cell>
          <cell r="U161">
            <v>0</v>
          </cell>
        </row>
        <row r="162">
          <cell r="F162">
            <v>0</v>
          </cell>
          <cell r="J162">
            <v>30</v>
          </cell>
          <cell r="K162">
            <v>365</v>
          </cell>
          <cell r="L162">
            <v>0</v>
          </cell>
          <cell r="U162">
            <v>0</v>
          </cell>
        </row>
        <row r="163">
          <cell r="F163">
            <v>0</v>
          </cell>
          <cell r="J163">
            <v>31</v>
          </cell>
          <cell r="K163">
            <v>365</v>
          </cell>
          <cell r="L163">
            <v>0</v>
          </cell>
          <cell r="U163">
            <v>0</v>
          </cell>
        </row>
        <row r="164">
          <cell r="F164">
            <v>0</v>
          </cell>
          <cell r="J164">
            <v>30</v>
          </cell>
          <cell r="K164">
            <v>365</v>
          </cell>
          <cell r="L164">
            <v>0</v>
          </cell>
          <cell r="U164">
            <v>0</v>
          </cell>
        </row>
        <row r="165">
          <cell r="F165">
            <v>0</v>
          </cell>
          <cell r="J165">
            <v>31</v>
          </cell>
          <cell r="K165">
            <v>365</v>
          </cell>
          <cell r="L165">
            <v>0</v>
          </cell>
          <cell r="U165">
            <v>0</v>
          </cell>
        </row>
        <row r="166">
          <cell r="F166">
            <v>0</v>
          </cell>
          <cell r="J166">
            <v>31</v>
          </cell>
          <cell r="K166">
            <v>365</v>
          </cell>
          <cell r="L166">
            <v>0</v>
          </cell>
          <cell r="U166">
            <v>0</v>
          </cell>
        </row>
        <row r="167">
          <cell r="F167">
            <v>0</v>
          </cell>
          <cell r="J167">
            <v>28</v>
          </cell>
          <cell r="K167">
            <v>365</v>
          </cell>
          <cell r="L167">
            <v>0</v>
          </cell>
          <cell r="T167">
            <v>0</v>
          </cell>
          <cell r="U167">
            <v>0</v>
          </cell>
          <cell r="V167">
            <v>0</v>
          </cell>
        </row>
        <row r="168">
          <cell r="F168">
            <v>0</v>
          </cell>
          <cell r="J168">
            <v>31</v>
          </cell>
          <cell r="K168">
            <v>365</v>
          </cell>
          <cell r="L168">
            <v>0</v>
          </cell>
          <cell r="T168">
            <v>0</v>
          </cell>
          <cell r="U168">
            <v>0</v>
          </cell>
          <cell r="V168">
            <v>0</v>
          </cell>
        </row>
        <row r="169">
          <cell r="F169">
            <v>0</v>
          </cell>
          <cell r="J169">
            <v>30</v>
          </cell>
          <cell r="K169">
            <v>365</v>
          </cell>
          <cell r="L169">
            <v>0</v>
          </cell>
          <cell r="T169">
            <v>0</v>
          </cell>
          <cell r="U169">
            <v>0</v>
          </cell>
          <cell r="V169">
            <v>0</v>
          </cell>
        </row>
        <row r="170">
          <cell r="F170">
            <v>0</v>
          </cell>
          <cell r="J170">
            <v>31</v>
          </cell>
          <cell r="K170">
            <v>365</v>
          </cell>
          <cell r="L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F171">
            <v>0</v>
          </cell>
          <cell r="J171">
            <v>30</v>
          </cell>
          <cell r="K171">
            <v>365</v>
          </cell>
          <cell r="L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F172">
            <v>0</v>
          </cell>
          <cell r="J172">
            <v>31</v>
          </cell>
          <cell r="K172">
            <v>365</v>
          </cell>
          <cell r="T172">
            <v>0</v>
          </cell>
          <cell r="U172">
            <v>0</v>
          </cell>
          <cell r="V172">
            <v>0</v>
          </cell>
        </row>
        <row r="173">
          <cell r="F173">
            <v>0</v>
          </cell>
          <cell r="J173">
            <v>31</v>
          </cell>
          <cell r="K173">
            <v>365</v>
          </cell>
          <cell r="T173">
            <v>0</v>
          </cell>
          <cell r="U173">
            <v>0</v>
          </cell>
          <cell r="V173">
            <v>0</v>
          </cell>
        </row>
        <row r="174">
          <cell r="F174">
            <v>0</v>
          </cell>
          <cell r="J174">
            <v>30</v>
          </cell>
          <cell r="K174">
            <v>365</v>
          </cell>
          <cell r="T174">
            <v>0</v>
          </cell>
          <cell r="U174">
            <v>0</v>
          </cell>
          <cell r="V174">
            <v>0</v>
          </cell>
        </row>
        <row r="175">
          <cell r="F175">
            <v>0</v>
          </cell>
          <cell r="J175">
            <v>31</v>
          </cell>
          <cell r="K175">
            <v>365</v>
          </cell>
          <cell r="T175">
            <v>0</v>
          </cell>
          <cell r="U175">
            <v>0</v>
          </cell>
          <cell r="V175">
            <v>0</v>
          </cell>
        </row>
        <row r="176">
          <cell r="F176">
            <v>0</v>
          </cell>
          <cell r="J176">
            <v>30</v>
          </cell>
          <cell r="K176">
            <v>365</v>
          </cell>
          <cell r="T176">
            <v>0</v>
          </cell>
          <cell r="U176">
            <v>0</v>
          </cell>
          <cell r="V176">
            <v>0</v>
          </cell>
        </row>
        <row r="177">
          <cell r="F177">
            <v>0</v>
          </cell>
          <cell r="J177">
            <v>31</v>
          </cell>
          <cell r="K177">
            <v>365</v>
          </cell>
          <cell r="T177">
            <v>0</v>
          </cell>
          <cell r="U177">
            <v>0</v>
          </cell>
          <cell r="V177">
            <v>0</v>
          </cell>
        </row>
        <row r="178">
          <cell r="F178">
            <v>0</v>
          </cell>
          <cell r="J178">
            <v>31</v>
          </cell>
          <cell r="K178">
            <v>365</v>
          </cell>
          <cell r="T178">
            <v>0</v>
          </cell>
          <cell r="U178">
            <v>0</v>
          </cell>
          <cell r="V178">
            <v>0</v>
          </cell>
        </row>
        <row r="179">
          <cell r="F179">
            <v>0</v>
          </cell>
          <cell r="J179">
            <v>28</v>
          </cell>
          <cell r="K179">
            <v>365</v>
          </cell>
          <cell r="T179">
            <v>0</v>
          </cell>
          <cell r="U179">
            <v>0</v>
          </cell>
          <cell r="V179">
            <v>0</v>
          </cell>
        </row>
        <row r="180">
          <cell r="F180">
            <v>0</v>
          </cell>
          <cell r="J180">
            <v>31</v>
          </cell>
          <cell r="K180">
            <v>365</v>
          </cell>
          <cell r="T180">
            <v>0</v>
          </cell>
          <cell r="U180">
            <v>0</v>
          </cell>
          <cell r="V180">
            <v>0</v>
          </cell>
        </row>
        <row r="181">
          <cell r="F181">
            <v>0</v>
          </cell>
          <cell r="J181">
            <v>30</v>
          </cell>
          <cell r="K181">
            <v>365</v>
          </cell>
          <cell r="T181">
            <v>0</v>
          </cell>
          <cell r="U181">
            <v>0</v>
          </cell>
          <cell r="V181">
            <v>0</v>
          </cell>
        </row>
        <row r="182">
          <cell r="F182">
            <v>0</v>
          </cell>
          <cell r="J182">
            <v>31</v>
          </cell>
          <cell r="K182">
            <v>365</v>
          </cell>
          <cell r="T182">
            <v>0</v>
          </cell>
          <cell r="U182">
            <v>0</v>
          </cell>
          <cell r="V182">
            <v>0</v>
          </cell>
        </row>
        <row r="183">
          <cell r="F183">
            <v>0</v>
          </cell>
          <cell r="J183">
            <v>30</v>
          </cell>
          <cell r="K183">
            <v>365</v>
          </cell>
          <cell r="T183">
            <v>0</v>
          </cell>
          <cell r="U183">
            <v>0</v>
          </cell>
          <cell r="V183">
            <v>0</v>
          </cell>
        </row>
        <row r="184">
          <cell r="F184">
            <v>0</v>
          </cell>
          <cell r="J184">
            <v>31</v>
          </cell>
          <cell r="K184">
            <v>365</v>
          </cell>
          <cell r="T184">
            <v>0</v>
          </cell>
          <cell r="U184">
            <v>0</v>
          </cell>
          <cell r="V184">
            <v>0</v>
          </cell>
        </row>
        <row r="185">
          <cell r="F185">
            <v>0</v>
          </cell>
          <cell r="J185">
            <v>31</v>
          </cell>
          <cell r="K185">
            <v>365</v>
          </cell>
          <cell r="T185">
            <v>0</v>
          </cell>
          <cell r="U185">
            <v>0</v>
          </cell>
          <cell r="V185">
            <v>0</v>
          </cell>
        </row>
        <row r="186">
          <cell r="F186">
            <v>0</v>
          </cell>
          <cell r="J186">
            <v>30</v>
          </cell>
          <cell r="K186">
            <v>365</v>
          </cell>
          <cell r="T186">
            <v>0</v>
          </cell>
          <cell r="U186">
            <v>0</v>
          </cell>
          <cell r="V186">
            <v>0</v>
          </cell>
        </row>
        <row r="187">
          <cell r="F187">
            <v>0</v>
          </cell>
          <cell r="J187">
            <v>31</v>
          </cell>
          <cell r="K187">
            <v>365</v>
          </cell>
          <cell r="T187">
            <v>0</v>
          </cell>
          <cell r="U187">
            <v>0</v>
          </cell>
          <cell r="V187">
            <v>0</v>
          </cell>
        </row>
        <row r="188">
          <cell r="F188">
            <v>0</v>
          </cell>
          <cell r="J188">
            <v>30</v>
          </cell>
          <cell r="K188">
            <v>365</v>
          </cell>
          <cell r="T188">
            <v>0</v>
          </cell>
          <cell r="U188">
            <v>0</v>
          </cell>
          <cell r="V188">
            <v>0</v>
          </cell>
        </row>
        <row r="189">
          <cell r="F189">
            <v>0</v>
          </cell>
          <cell r="J189">
            <v>31</v>
          </cell>
          <cell r="K189">
            <v>365</v>
          </cell>
          <cell r="T189">
            <v>0</v>
          </cell>
          <cell r="U189">
            <v>0</v>
          </cell>
          <cell r="V189">
            <v>0</v>
          </cell>
        </row>
        <row r="190">
          <cell r="F190">
            <v>0</v>
          </cell>
          <cell r="J190">
            <v>31</v>
          </cell>
          <cell r="K190">
            <v>366</v>
          </cell>
          <cell r="T190">
            <v>0</v>
          </cell>
          <cell r="U190">
            <v>0</v>
          </cell>
          <cell r="V190">
            <v>0</v>
          </cell>
        </row>
        <row r="191">
          <cell r="F191">
            <v>0</v>
          </cell>
          <cell r="J191">
            <v>29</v>
          </cell>
          <cell r="K191">
            <v>366</v>
          </cell>
          <cell r="T191">
            <v>0</v>
          </cell>
          <cell r="U191">
            <v>0</v>
          </cell>
          <cell r="V191">
            <v>0</v>
          </cell>
        </row>
        <row r="192">
          <cell r="F192">
            <v>0</v>
          </cell>
          <cell r="J192">
            <v>31</v>
          </cell>
          <cell r="K192">
            <v>366</v>
          </cell>
          <cell r="T192">
            <v>0</v>
          </cell>
          <cell r="U192">
            <v>0</v>
          </cell>
          <cell r="V192">
            <v>0</v>
          </cell>
        </row>
        <row r="193">
          <cell r="F193">
            <v>0</v>
          </cell>
          <cell r="J193">
            <v>30</v>
          </cell>
          <cell r="K193">
            <v>366</v>
          </cell>
          <cell r="T193">
            <v>0</v>
          </cell>
          <cell r="U193">
            <v>0</v>
          </cell>
          <cell r="V193">
            <v>0</v>
          </cell>
        </row>
        <row r="194">
          <cell r="F194">
            <v>0</v>
          </cell>
          <cell r="J194">
            <v>31</v>
          </cell>
          <cell r="K194">
            <v>366</v>
          </cell>
          <cell r="T194">
            <v>0</v>
          </cell>
          <cell r="U194">
            <v>0</v>
          </cell>
          <cell r="V194">
            <v>0</v>
          </cell>
        </row>
        <row r="195">
          <cell r="F195">
            <v>0</v>
          </cell>
          <cell r="J195">
            <v>30</v>
          </cell>
          <cell r="K195">
            <v>366</v>
          </cell>
          <cell r="T195">
            <v>0</v>
          </cell>
          <cell r="U195">
            <v>0</v>
          </cell>
          <cell r="V195">
            <v>0</v>
          </cell>
        </row>
        <row r="196">
          <cell r="F196">
            <v>0</v>
          </cell>
          <cell r="J196">
            <v>31</v>
          </cell>
          <cell r="K196">
            <v>366</v>
          </cell>
          <cell r="T196">
            <v>0</v>
          </cell>
          <cell r="U196">
            <v>0</v>
          </cell>
          <cell r="V196">
            <v>0</v>
          </cell>
        </row>
        <row r="197">
          <cell r="F197">
            <v>0</v>
          </cell>
          <cell r="J197">
            <v>31</v>
          </cell>
          <cell r="K197">
            <v>366</v>
          </cell>
          <cell r="T197">
            <v>0</v>
          </cell>
          <cell r="U197">
            <v>0</v>
          </cell>
          <cell r="V197">
            <v>0</v>
          </cell>
        </row>
        <row r="198">
          <cell r="F198">
            <v>0</v>
          </cell>
          <cell r="J198">
            <v>30</v>
          </cell>
          <cell r="K198">
            <v>366</v>
          </cell>
          <cell r="T198">
            <v>0</v>
          </cell>
          <cell r="U198">
            <v>0</v>
          </cell>
          <cell r="V198">
            <v>0</v>
          </cell>
        </row>
        <row r="199">
          <cell r="F199">
            <v>0</v>
          </cell>
          <cell r="J199">
            <v>31</v>
          </cell>
          <cell r="K199">
            <v>366</v>
          </cell>
          <cell r="T199">
            <v>0</v>
          </cell>
          <cell r="U199">
            <v>0</v>
          </cell>
          <cell r="V199">
            <v>0</v>
          </cell>
        </row>
        <row r="200">
          <cell r="F200">
            <v>0</v>
          </cell>
          <cell r="J200">
            <v>30</v>
          </cell>
          <cell r="K200">
            <v>366</v>
          </cell>
          <cell r="T200">
            <v>0</v>
          </cell>
          <cell r="U200">
            <v>0</v>
          </cell>
          <cell r="V200">
            <v>0</v>
          </cell>
        </row>
        <row r="201">
          <cell r="F201">
            <v>0</v>
          </cell>
          <cell r="J201">
            <v>31</v>
          </cell>
          <cell r="K201">
            <v>366</v>
          </cell>
          <cell r="T201">
            <v>0</v>
          </cell>
          <cell r="U201">
            <v>0</v>
          </cell>
          <cell r="V201">
            <v>0</v>
          </cell>
        </row>
        <row r="202">
          <cell r="F202">
            <v>0</v>
          </cell>
          <cell r="J202">
            <v>31</v>
          </cell>
          <cell r="K202">
            <v>365</v>
          </cell>
          <cell r="T202">
            <v>0</v>
          </cell>
          <cell r="U202">
            <v>0</v>
          </cell>
          <cell r="V202">
            <v>0</v>
          </cell>
        </row>
        <row r="203">
          <cell r="F203">
            <v>0</v>
          </cell>
          <cell r="J203">
            <v>28</v>
          </cell>
          <cell r="K203">
            <v>365</v>
          </cell>
          <cell r="T203">
            <v>0</v>
          </cell>
          <cell r="U203">
            <v>0</v>
          </cell>
          <cell r="V203">
            <v>0</v>
          </cell>
        </row>
        <row r="204">
          <cell r="F204">
            <v>0</v>
          </cell>
          <cell r="J204">
            <v>31</v>
          </cell>
          <cell r="K204">
            <v>365</v>
          </cell>
          <cell r="T204">
            <v>0</v>
          </cell>
          <cell r="U204">
            <v>0</v>
          </cell>
          <cell r="V204">
            <v>0</v>
          </cell>
        </row>
        <row r="205">
          <cell r="F205">
            <v>0</v>
          </cell>
          <cell r="J205">
            <v>30</v>
          </cell>
          <cell r="K205">
            <v>365</v>
          </cell>
          <cell r="T205">
            <v>0</v>
          </cell>
          <cell r="U205">
            <v>0</v>
          </cell>
          <cell r="V205">
            <v>0</v>
          </cell>
        </row>
        <row r="206">
          <cell r="F206">
            <v>0</v>
          </cell>
          <cell r="J206">
            <v>31</v>
          </cell>
          <cell r="K206">
            <v>365</v>
          </cell>
          <cell r="T206">
            <v>0</v>
          </cell>
          <cell r="U206">
            <v>0</v>
          </cell>
          <cell r="V206">
            <v>0</v>
          </cell>
        </row>
        <row r="207">
          <cell r="F207">
            <v>0</v>
          </cell>
          <cell r="J207">
            <v>30</v>
          </cell>
          <cell r="K207">
            <v>365</v>
          </cell>
          <cell r="T207">
            <v>0</v>
          </cell>
          <cell r="U207">
            <v>0</v>
          </cell>
          <cell r="V207">
            <v>0</v>
          </cell>
        </row>
        <row r="208">
          <cell r="F208">
            <v>0</v>
          </cell>
          <cell r="J208">
            <v>31</v>
          </cell>
          <cell r="K208">
            <v>365</v>
          </cell>
          <cell r="T208">
            <v>0</v>
          </cell>
          <cell r="U208">
            <v>0</v>
          </cell>
          <cell r="V208">
            <v>0</v>
          </cell>
        </row>
        <row r="209">
          <cell r="F209">
            <v>0</v>
          </cell>
          <cell r="J209">
            <v>31</v>
          </cell>
          <cell r="K209">
            <v>365</v>
          </cell>
          <cell r="T209">
            <v>0</v>
          </cell>
          <cell r="U209">
            <v>0</v>
          </cell>
          <cell r="V209">
            <v>0</v>
          </cell>
        </row>
        <row r="210">
          <cell r="F210">
            <v>0</v>
          </cell>
          <cell r="J210">
            <v>30</v>
          </cell>
          <cell r="K210">
            <v>365</v>
          </cell>
          <cell r="T210">
            <v>0</v>
          </cell>
          <cell r="U210">
            <v>0</v>
          </cell>
          <cell r="V210">
            <v>0</v>
          </cell>
        </row>
        <row r="211">
          <cell r="F211">
            <v>0</v>
          </cell>
          <cell r="J211">
            <v>31</v>
          </cell>
          <cell r="K211">
            <v>365</v>
          </cell>
          <cell r="T211">
            <v>0</v>
          </cell>
          <cell r="U211">
            <v>0</v>
          </cell>
          <cell r="V211">
            <v>0</v>
          </cell>
        </row>
        <row r="212">
          <cell r="F212">
            <v>0</v>
          </cell>
          <cell r="J212">
            <v>30</v>
          </cell>
          <cell r="K212">
            <v>365</v>
          </cell>
          <cell r="T212">
            <v>0</v>
          </cell>
          <cell r="U212">
            <v>0</v>
          </cell>
          <cell r="V212">
            <v>0</v>
          </cell>
        </row>
        <row r="213">
          <cell r="F213">
            <v>0</v>
          </cell>
          <cell r="J213">
            <v>31</v>
          </cell>
          <cell r="K213">
            <v>365</v>
          </cell>
          <cell r="T213">
            <v>0</v>
          </cell>
          <cell r="U213">
            <v>0</v>
          </cell>
          <cell r="V213">
            <v>0</v>
          </cell>
        </row>
        <row r="214">
          <cell r="L214">
            <v>0</v>
          </cell>
          <cell r="N214">
            <v>0</v>
          </cell>
          <cell r="O214">
            <v>0</v>
          </cell>
          <cell r="Q214">
            <v>0</v>
          </cell>
          <cell r="R214">
            <v>0</v>
          </cell>
          <cell r="T214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C1:R22"/>
  <sheetViews>
    <sheetView zoomScaleNormal="100" zoomScaleSheetLayoutView="100" workbookViewId="0">
      <selection activeCell="E27" sqref="E27"/>
    </sheetView>
  </sheetViews>
  <sheetFormatPr defaultColWidth="8.88671875" defaultRowHeight="15" customHeight="1"/>
  <cols>
    <col min="1" max="2" width="3" style="49" customWidth="1"/>
    <col min="3" max="3" width="9" style="48" customWidth="1"/>
    <col min="4" max="4" width="2" style="49" customWidth="1"/>
    <col min="5" max="5" width="22.44140625" style="49" customWidth="1"/>
    <col min="6" max="6" width="22.77734375" style="49" customWidth="1"/>
    <col min="7" max="7" width="1.33203125" style="49" customWidth="1"/>
    <col min="8" max="8" width="15.33203125" style="49" customWidth="1"/>
    <col min="9" max="9" width="1.44140625" style="49" customWidth="1"/>
    <col min="10" max="10" width="14.33203125" style="49" customWidth="1"/>
    <col min="11" max="11" width="1.33203125" style="49" customWidth="1"/>
    <col min="12" max="12" width="14.21875" style="49" customWidth="1"/>
    <col min="13" max="13" width="1.44140625" style="49" customWidth="1"/>
    <col min="14" max="14" width="13.77734375" style="49" customWidth="1"/>
    <col min="15" max="15" width="18.44140625" style="49" customWidth="1"/>
    <col min="16" max="16" width="10" style="49" hidden="1" customWidth="1"/>
    <col min="17" max="17" width="1.44140625" style="49" hidden="1" customWidth="1"/>
    <col min="18" max="18" width="10.33203125" style="49" hidden="1" customWidth="1"/>
    <col min="19" max="19" width="3.21875" style="49" customWidth="1"/>
    <col min="20" max="16384" width="8.88671875" style="49"/>
  </cols>
  <sheetData>
    <row r="1" spans="3:18" ht="15" customHeight="1">
      <c r="E1" s="50" t="s">
        <v>92</v>
      </c>
    </row>
    <row r="2" spans="3:18" ht="15" customHeight="1">
      <c r="E2" s="51">
        <v>40908</v>
      </c>
    </row>
    <row r="4" spans="3:18" s="48" customFormat="1" ht="15" customHeight="1" thickBot="1">
      <c r="C4" s="209" t="s">
        <v>75</v>
      </c>
      <c r="D4" s="52"/>
      <c r="E4" s="211" t="s">
        <v>73</v>
      </c>
      <c r="F4" s="212"/>
      <c r="G4" s="52"/>
      <c r="H4" s="207" t="s">
        <v>76</v>
      </c>
      <c r="I4" s="207"/>
      <c r="J4" s="207"/>
      <c r="K4" s="53"/>
      <c r="L4" s="207" t="s">
        <v>77</v>
      </c>
      <c r="M4" s="207"/>
      <c r="N4" s="207"/>
      <c r="O4" s="207" t="s">
        <v>89</v>
      </c>
      <c r="P4" s="207" t="s">
        <v>78</v>
      </c>
      <c r="Q4" s="208"/>
      <c r="R4" s="54"/>
    </row>
    <row r="5" spans="3:18" s="48" customFormat="1" ht="15" customHeight="1" thickBot="1">
      <c r="C5" s="210"/>
      <c r="D5" s="55"/>
      <c r="E5" s="56" t="s">
        <v>79</v>
      </c>
      <c r="F5" s="56" t="s">
        <v>80</v>
      </c>
      <c r="G5" s="55"/>
      <c r="H5" s="57" t="s">
        <v>79</v>
      </c>
      <c r="I5" s="58"/>
      <c r="J5" s="57" t="s">
        <v>80</v>
      </c>
      <c r="K5" s="59"/>
      <c r="L5" s="57" t="s">
        <v>79</v>
      </c>
      <c r="M5" s="58"/>
      <c r="N5" s="57" t="s">
        <v>80</v>
      </c>
      <c r="O5" s="57"/>
      <c r="P5" s="60" t="s">
        <v>74</v>
      </c>
      <c r="Q5" s="61"/>
      <c r="R5" s="62" t="s">
        <v>81</v>
      </c>
    </row>
    <row r="6" spans="3:18" s="48" customFormat="1" ht="15" customHeight="1">
      <c r="C6" s="63"/>
      <c r="D6" s="55"/>
      <c r="E6" s="64"/>
      <c r="F6" s="65"/>
      <c r="G6" s="55"/>
      <c r="H6" s="66"/>
      <c r="I6" s="67"/>
      <c r="J6" s="66"/>
      <c r="K6" s="67"/>
      <c r="L6" s="66"/>
      <c r="M6" s="67"/>
      <c r="N6" s="66"/>
      <c r="O6" s="67"/>
      <c r="P6" s="67"/>
      <c r="Q6" s="66"/>
      <c r="R6" s="66"/>
    </row>
    <row r="7" spans="3:18" ht="15" customHeight="1">
      <c r="C7" s="68">
        <v>1</v>
      </c>
      <c r="D7" s="69"/>
      <c r="E7" s="69" t="s">
        <v>83</v>
      </c>
      <c r="F7" s="69" t="s">
        <v>84</v>
      </c>
      <c r="G7" s="69"/>
      <c r="H7" s="69"/>
      <c r="I7" s="69"/>
      <c r="J7" s="69"/>
      <c r="K7" s="69"/>
      <c r="L7" s="69"/>
      <c r="M7" s="69"/>
      <c r="N7" s="69"/>
      <c r="O7" s="69"/>
      <c r="P7" s="67"/>
      <c r="Q7" s="67"/>
      <c r="R7" s="67"/>
    </row>
    <row r="8" spans="3:18" ht="15" customHeight="1">
      <c r="C8" s="70"/>
      <c r="D8" s="69"/>
      <c r="E8" s="69" t="s">
        <v>85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7"/>
      <c r="Q8" s="67"/>
      <c r="R8" s="67"/>
    </row>
    <row r="9" spans="3:18" ht="15" customHeight="1">
      <c r="C9" s="70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7"/>
      <c r="Q9" s="67"/>
      <c r="R9" s="67"/>
    </row>
    <row r="10" spans="3:18" ht="15" customHeight="1">
      <c r="C10" s="68">
        <v>2</v>
      </c>
      <c r="D10" s="69"/>
      <c r="E10" s="69" t="s">
        <v>86</v>
      </c>
      <c r="F10" s="69" t="s">
        <v>87</v>
      </c>
      <c r="G10" s="69"/>
      <c r="H10" s="69"/>
      <c r="I10" s="69"/>
      <c r="J10" s="69"/>
      <c r="K10" s="69"/>
      <c r="L10" s="69">
        <f>불용처분조서!Q82</f>
        <v>754750</v>
      </c>
      <c r="M10" s="69"/>
      <c r="N10" s="69">
        <f>L10</f>
        <v>754750</v>
      </c>
      <c r="O10" s="69"/>
      <c r="P10" s="67"/>
      <c r="Q10" s="67"/>
      <c r="R10" s="69"/>
    </row>
    <row r="11" spans="3:18" ht="15" customHeight="1">
      <c r="C11" s="68"/>
      <c r="D11" s="69"/>
      <c r="E11" s="69"/>
      <c r="F11" s="69"/>
      <c r="G11" s="69"/>
      <c r="H11" s="69"/>
      <c r="I11" s="69"/>
      <c r="K11" s="69"/>
      <c r="L11" s="69"/>
      <c r="M11" s="69"/>
      <c r="N11" s="69"/>
      <c r="O11" s="69"/>
      <c r="P11" s="67"/>
      <c r="Q11" s="67"/>
      <c r="R11" s="69"/>
    </row>
    <row r="12" spans="3:18" ht="15" customHeight="1">
      <c r="C12" s="70"/>
      <c r="D12" s="69"/>
      <c r="E12" s="69"/>
      <c r="F12" s="69"/>
      <c r="G12" s="69"/>
      <c r="I12" s="69"/>
      <c r="J12" s="69"/>
      <c r="K12" s="69"/>
      <c r="L12" s="69"/>
      <c r="M12" s="69"/>
      <c r="N12" s="69"/>
      <c r="O12" s="69"/>
      <c r="P12" s="67"/>
      <c r="Q12" s="67"/>
      <c r="R12" s="69"/>
    </row>
    <row r="13" spans="3:18" ht="15" customHeight="1"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7"/>
      <c r="Q13" s="67"/>
      <c r="R13" s="69"/>
    </row>
    <row r="14" spans="3:18" ht="15" customHeight="1">
      <c r="C14" s="70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7"/>
      <c r="Q14" s="67"/>
      <c r="R14" s="69"/>
    </row>
    <row r="15" spans="3:18" ht="15" customHeight="1"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7"/>
      <c r="Q15" s="67"/>
      <c r="R15" s="69"/>
    </row>
    <row r="16" spans="3:18" ht="15" customHeight="1">
      <c r="C16" s="70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7"/>
      <c r="Q16" s="67"/>
      <c r="R16" s="69"/>
    </row>
    <row r="17" spans="3:18" ht="15" customHeight="1" thickBot="1"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3"/>
      <c r="Q17" s="73"/>
      <c r="R17" s="72"/>
    </row>
    <row r="18" spans="3:18" ht="15" customHeight="1">
      <c r="E18" s="48"/>
      <c r="F18" s="48"/>
      <c r="H18" s="74">
        <f>SUM(H7:H17)</f>
        <v>0</v>
      </c>
      <c r="I18" s="74"/>
      <c r="J18" s="74">
        <f>SUM(J7:J17)</f>
        <v>0</v>
      </c>
      <c r="L18" s="74">
        <f>SUM(L7:L17)</f>
        <v>754750</v>
      </c>
      <c r="M18" s="74">
        <f>SUM(M6:M16)</f>
        <v>0</v>
      </c>
      <c r="N18" s="74">
        <f>SUM(N7:N17)</f>
        <v>754750</v>
      </c>
    </row>
    <row r="19" spans="3:18" ht="15" customHeight="1" thickBot="1">
      <c r="F19" s="48"/>
      <c r="H19" s="49">
        <f>L18</f>
        <v>754750</v>
      </c>
      <c r="J19" s="49">
        <f>N18</f>
        <v>754750</v>
      </c>
      <c r="L19" s="48" t="s">
        <v>82</v>
      </c>
      <c r="N19" s="75">
        <f>N18-L18</f>
        <v>0</v>
      </c>
    </row>
    <row r="20" spans="3:18" ht="15" customHeight="1" thickBot="1">
      <c r="F20" s="48"/>
      <c r="H20" s="76">
        <f>SUM(H18:H19)</f>
        <v>754750</v>
      </c>
      <c r="J20" s="76">
        <f>SUM(J18:J19)</f>
        <v>754750</v>
      </c>
      <c r="L20" s="77"/>
    </row>
    <row r="21" spans="3:18" ht="15" customHeight="1" thickTop="1" thickBot="1">
      <c r="F21" s="48"/>
      <c r="H21" s="78"/>
      <c r="J21" s="79">
        <f>J20-H20</f>
        <v>0</v>
      </c>
      <c r="L21" s="80"/>
      <c r="M21" s="81"/>
      <c r="N21" s="82"/>
    </row>
    <row r="22" spans="3:18" ht="15" customHeight="1" thickTop="1"/>
  </sheetData>
  <mergeCells count="5">
    <mergeCell ref="O4:Q4"/>
    <mergeCell ref="C4:C5"/>
    <mergeCell ref="H4:J4"/>
    <mergeCell ref="L4:N4"/>
    <mergeCell ref="E4:F4"/>
  </mergeCells>
  <phoneticPr fontId="2" type="noConversion"/>
  <pageMargins left="0.35433070866141736" right="0.27559055118110237" top="0.94488188976377963" bottom="0.31496062992125984" header="0.31496062992125984" footer="0.27559055118110237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view="pageBreakPreview" topLeftCell="A26" zoomScale="115" zoomScaleNormal="100" workbookViewId="0">
      <selection activeCell="F36" sqref="F36"/>
    </sheetView>
  </sheetViews>
  <sheetFormatPr defaultColWidth="8.88671875" defaultRowHeight="17.25" customHeight="1"/>
  <cols>
    <col min="1" max="1" width="1.6640625" style="3" customWidth="1"/>
    <col min="2" max="2" width="1" style="3" customWidth="1"/>
    <col min="3" max="3" width="23.33203125" style="3" customWidth="1"/>
    <col min="4" max="7" width="13.77734375" style="3" customWidth="1"/>
    <col min="8" max="9" width="8.88671875" style="3"/>
    <col min="10" max="10" width="10" bestFit="1" customWidth="1"/>
    <col min="11" max="11" width="9.109375" bestFit="1" customWidth="1"/>
    <col min="12" max="12" width="8.77734375" customWidth="1"/>
    <col min="13" max="16384" width="8.88671875" style="3"/>
  </cols>
  <sheetData>
    <row r="1" spans="1:7" ht="21.75" customHeight="1">
      <c r="A1" s="213" t="s">
        <v>88</v>
      </c>
      <c r="B1" s="213"/>
      <c r="C1" s="213"/>
      <c r="D1" s="213"/>
      <c r="E1" s="213"/>
      <c r="F1" s="214"/>
      <c r="G1" s="214"/>
    </row>
    <row r="2" spans="1:7" ht="19.5" customHeight="1">
      <c r="A2" s="28"/>
      <c r="B2" s="28"/>
      <c r="C2" s="28"/>
      <c r="D2" s="28"/>
      <c r="E2" s="28"/>
      <c r="F2" s="2"/>
      <c r="G2" s="2"/>
    </row>
    <row r="3" spans="1:7" ht="17.25" customHeight="1">
      <c r="A3" s="215" t="s">
        <v>290</v>
      </c>
      <c r="B3" s="215"/>
      <c r="C3" s="215"/>
      <c r="D3" s="215"/>
      <c r="E3" s="215"/>
      <c r="F3" s="214"/>
      <c r="G3" s="214"/>
    </row>
    <row r="4" spans="1:7" ht="17.25" customHeight="1">
      <c r="A4" s="215" t="s">
        <v>289</v>
      </c>
      <c r="B4" s="215"/>
      <c r="C4" s="215"/>
      <c r="D4" s="215"/>
      <c r="E4" s="215"/>
      <c r="F4" s="214"/>
      <c r="G4" s="214"/>
    </row>
    <row r="5" spans="1:7" ht="16.5" customHeight="1">
      <c r="A5" s="29"/>
      <c r="B5" s="29"/>
      <c r="C5" s="29"/>
      <c r="D5" s="29"/>
      <c r="E5" s="29"/>
      <c r="F5" s="2"/>
      <c r="G5" s="2"/>
    </row>
    <row r="6" spans="1:7" ht="21" customHeight="1">
      <c r="A6" s="3" t="s">
        <v>93</v>
      </c>
      <c r="G6" s="23" t="s">
        <v>44</v>
      </c>
    </row>
    <row r="7" spans="1:7" ht="20.25" customHeight="1">
      <c r="A7" s="219" t="s">
        <v>46</v>
      </c>
      <c r="B7" s="220"/>
      <c r="C7" s="221"/>
      <c r="D7" s="216" t="s">
        <v>291</v>
      </c>
      <c r="E7" s="217"/>
      <c r="F7" s="216" t="s">
        <v>292</v>
      </c>
      <c r="G7" s="217"/>
    </row>
    <row r="8" spans="1:7" ht="20.25" customHeight="1">
      <c r="A8" s="222"/>
      <c r="B8" s="223"/>
      <c r="C8" s="224"/>
      <c r="D8" s="216" t="s">
        <v>0</v>
      </c>
      <c r="E8" s="217"/>
      <c r="F8" s="216" t="s">
        <v>0</v>
      </c>
      <c r="G8" s="217"/>
    </row>
    <row r="9" spans="1:7" ht="20.25" customHeight="1">
      <c r="A9" s="41" t="s">
        <v>69</v>
      </c>
      <c r="B9" s="1"/>
      <c r="C9" s="40"/>
      <c r="D9" s="83"/>
      <c r="E9" s="83"/>
      <c r="F9" s="83"/>
      <c r="G9" s="83"/>
    </row>
    <row r="10" spans="1:7" ht="20.25" customHeight="1">
      <c r="A10" s="11" t="s">
        <v>4</v>
      </c>
      <c r="B10" s="7"/>
      <c r="C10" s="42"/>
      <c r="D10" s="84"/>
      <c r="E10" s="84">
        <f>SUM(D11:D15)</f>
        <v>863542750</v>
      </c>
      <c r="F10" s="84"/>
      <c r="G10" s="84">
        <f>SUM(F11:F14)</f>
        <v>1191771635</v>
      </c>
    </row>
    <row r="11" spans="1:7" ht="20.25" customHeight="1">
      <c r="A11" s="6"/>
      <c r="B11" s="7"/>
      <c r="C11" s="42" t="s">
        <v>51</v>
      </c>
      <c r="D11" s="84">
        <v>855638671</v>
      </c>
      <c r="E11" s="84"/>
      <c r="F11" s="84">
        <v>1185426292</v>
      </c>
      <c r="G11" s="84"/>
    </row>
    <row r="12" spans="1:7" ht="20.25" customHeight="1">
      <c r="A12" s="6"/>
      <c r="B12" s="7"/>
      <c r="C12" s="42" t="s">
        <v>311</v>
      </c>
      <c r="D12" s="84">
        <v>348524</v>
      </c>
      <c r="E12" s="84"/>
      <c r="F12" s="84">
        <v>830180</v>
      </c>
      <c r="G12" s="84"/>
    </row>
    <row r="13" spans="1:7" ht="20.25" customHeight="1">
      <c r="A13" s="6"/>
      <c r="B13" s="7"/>
      <c r="C13" s="42" t="s">
        <v>312</v>
      </c>
      <c r="D13" s="84">
        <v>4170987</v>
      </c>
      <c r="E13" s="84"/>
      <c r="F13" s="84">
        <v>3858406</v>
      </c>
      <c r="G13" s="84"/>
    </row>
    <row r="14" spans="1:7" ht="20.25" customHeight="1">
      <c r="A14" s="6"/>
      <c r="B14" s="7"/>
      <c r="C14" s="42" t="s">
        <v>313</v>
      </c>
      <c r="D14" s="84">
        <v>2206428</v>
      </c>
      <c r="E14" s="84"/>
      <c r="F14" s="84">
        <v>1656757</v>
      </c>
      <c r="G14" s="84"/>
    </row>
    <row r="15" spans="1:7" ht="20.25" customHeight="1">
      <c r="A15" s="6"/>
      <c r="B15" s="7"/>
      <c r="C15" s="42" t="s">
        <v>323</v>
      </c>
      <c r="D15" s="84">
        <v>1178140</v>
      </c>
      <c r="E15" s="84"/>
      <c r="F15" s="84"/>
      <c r="G15" s="84"/>
    </row>
    <row r="16" spans="1:7" ht="20.25" customHeight="1">
      <c r="A16" s="11" t="s">
        <v>3</v>
      </c>
      <c r="B16" s="7"/>
      <c r="C16" s="42"/>
      <c r="D16" s="84"/>
      <c r="E16" s="84">
        <f>E17+E22+E24</f>
        <v>93843504</v>
      </c>
      <c r="F16" s="84"/>
      <c r="G16" s="84">
        <f>G17+G22+G24</f>
        <v>86742491</v>
      </c>
    </row>
    <row r="17" spans="1:12" ht="20.25" customHeight="1">
      <c r="A17" s="6"/>
      <c r="B17" s="7" t="s">
        <v>319</v>
      </c>
      <c r="C17" s="42"/>
      <c r="D17" s="84"/>
      <c r="E17" s="84">
        <f>SUM(D18:D21)</f>
        <v>92688504</v>
      </c>
      <c r="F17" s="84"/>
      <c r="G17" s="84">
        <f>SUM(F18:F21)</f>
        <v>84733491</v>
      </c>
    </row>
    <row r="18" spans="1:12" ht="20.25" customHeight="1">
      <c r="A18" s="6"/>
      <c r="B18" s="7"/>
      <c r="C18" s="42" t="s">
        <v>1</v>
      </c>
      <c r="D18" s="84">
        <v>382453566</v>
      </c>
      <c r="E18" s="84"/>
      <c r="F18" s="84">
        <v>373587528</v>
      </c>
      <c r="G18" s="84"/>
    </row>
    <row r="19" spans="1:12" ht="20.25" customHeight="1">
      <c r="A19" s="6"/>
      <c r="B19" s="7"/>
      <c r="C19" s="45" t="s">
        <v>55</v>
      </c>
      <c r="D19" s="85">
        <v>-321292355</v>
      </c>
      <c r="E19" s="85"/>
      <c r="F19" s="85">
        <v>-324865653</v>
      </c>
      <c r="G19" s="85"/>
    </row>
    <row r="20" spans="1:12" s="24" customFormat="1" ht="20.25" customHeight="1">
      <c r="A20" s="39"/>
      <c r="B20" s="38"/>
      <c r="C20" s="43" t="s">
        <v>64</v>
      </c>
      <c r="D20" s="86">
        <v>44843233</v>
      </c>
      <c r="E20" s="86"/>
      <c r="F20" s="86">
        <v>44843233</v>
      </c>
      <c r="G20" s="86"/>
      <c r="J20"/>
      <c r="K20"/>
      <c r="L20"/>
    </row>
    <row r="21" spans="1:12" s="24" customFormat="1" ht="20.25" customHeight="1">
      <c r="A21" s="39"/>
      <c r="B21" s="38"/>
      <c r="C21" s="43" t="s">
        <v>65</v>
      </c>
      <c r="D21" s="86">
        <v>-13315940</v>
      </c>
      <c r="E21" s="86"/>
      <c r="F21" s="86">
        <v>-8831617</v>
      </c>
      <c r="G21" s="86"/>
      <c r="J21"/>
      <c r="K21"/>
      <c r="L21"/>
    </row>
    <row r="22" spans="1:12" ht="20.25" customHeight="1">
      <c r="A22" s="6"/>
      <c r="B22" s="7" t="s">
        <v>320</v>
      </c>
      <c r="C22" s="42"/>
      <c r="D22" s="84"/>
      <c r="E22" s="84">
        <f>SUM(D23)</f>
        <v>1155000</v>
      </c>
      <c r="F22" s="84"/>
      <c r="G22" s="84">
        <f>SUM(F23)</f>
        <v>2009000</v>
      </c>
    </row>
    <row r="23" spans="1:12" ht="20.25" customHeight="1">
      <c r="A23" s="6"/>
      <c r="B23" s="7"/>
      <c r="C23" s="42" t="s">
        <v>2</v>
      </c>
      <c r="D23" s="84">
        <v>1155000</v>
      </c>
      <c r="E23" s="84"/>
      <c r="F23" s="84">
        <v>2009000</v>
      </c>
      <c r="G23" s="84"/>
    </row>
    <row r="24" spans="1:12" ht="20.25" hidden="1" customHeight="1">
      <c r="A24" s="6"/>
      <c r="B24" s="7" t="s">
        <v>62</v>
      </c>
      <c r="C24" s="42"/>
      <c r="D24" s="84"/>
      <c r="E24" s="84">
        <f>SUM(D25)</f>
        <v>0</v>
      </c>
      <c r="F24" s="84"/>
      <c r="G24" s="84">
        <f>SUM(F25)</f>
        <v>0</v>
      </c>
    </row>
    <row r="25" spans="1:12" ht="20.25" hidden="1" customHeight="1">
      <c r="A25" s="6"/>
      <c r="B25" s="7"/>
      <c r="C25" s="42" t="s">
        <v>182</v>
      </c>
      <c r="D25" s="84">
        <v>0</v>
      </c>
      <c r="E25" s="84"/>
      <c r="F25" s="84">
        <v>0</v>
      </c>
      <c r="G25" s="84"/>
    </row>
    <row r="26" spans="1:12" ht="20.25" customHeight="1">
      <c r="A26" s="21" t="s">
        <v>315</v>
      </c>
      <c r="B26" s="7"/>
      <c r="C26" s="42"/>
      <c r="D26" s="84"/>
      <c r="E26" s="84">
        <f>SUM(D27:D29)</f>
        <v>11560710570</v>
      </c>
      <c r="F26" s="84"/>
      <c r="G26" s="84">
        <f>SUM(F27:F29)</f>
        <v>11560710570</v>
      </c>
    </row>
    <row r="27" spans="1:12" ht="20.25" customHeight="1">
      <c r="A27" s="6"/>
      <c r="B27" s="7"/>
      <c r="C27" s="45" t="s">
        <v>5</v>
      </c>
      <c r="D27" s="85">
        <v>3888030300</v>
      </c>
      <c r="E27" s="84"/>
      <c r="F27" s="85">
        <v>3888030300</v>
      </c>
      <c r="G27" s="84"/>
    </row>
    <row r="28" spans="1:12" ht="20.25" customHeight="1">
      <c r="A28" s="6"/>
      <c r="B28" s="7"/>
      <c r="C28" s="45" t="s">
        <v>6</v>
      </c>
      <c r="D28" s="85">
        <v>6316739800</v>
      </c>
      <c r="E28" s="84"/>
      <c r="F28" s="85">
        <v>6316739800</v>
      </c>
      <c r="G28" s="84"/>
    </row>
    <row r="29" spans="1:12" s="24" customFormat="1" ht="20.25" customHeight="1">
      <c r="A29" s="39"/>
      <c r="B29" s="38"/>
      <c r="C29" s="46" t="s">
        <v>66</v>
      </c>
      <c r="D29" s="87">
        <v>1355940470</v>
      </c>
      <c r="E29" s="87"/>
      <c r="F29" s="87">
        <v>1355940470</v>
      </c>
      <c r="G29" s="87"/>
      <c r="J29"/>
      <c r="K29"/>
      <c r="L29"/>
    </row>
    <row r="30" spans="1:12" ht="20.25" customHeight="1" thickBot="1">
      <c r="A30" s="8" t="s">
        <v>67</v>
      </c>
      <c r="B30" s="10"/>
      <c r="C30" s="42"/>
      <c r="D30" s="84"/>
      <c r="E30" s="88">
        <f>E10+E16+E26</f>
        <v>12518096824</v>
      </c>
      <c r="F30" s="84"/>
      <c r="G30" s="88">
        <f>G10+G16+G26</f>
        <v>12839224696</v>
      </c>
    </row>
    <row r="31" spans="1:12" ht="20.25" customHeight="1" thickTop="1">
      <c r="A31" s="8" t="s">
        <v>68</v>
      </c>
      <c r="B31" s="10"/>
      <c r="C31" s="42"/>
      <c r="D31" s="84"/>
      <c r="E31" s="84"/>
      <c r="F31" s="84"/>
      <c r="G31" s="84"/>
    </row>
    <row r="32" spans="1:12" ht="20.25" customHeight="1">
      <c r="A32" s="11" t="s">
        <v>7</v>
      </c>
      <c r="B32" s="7"/>
      <c r="C32" s="42"/>
      <c r="D32" s="84"/>
      <c r="E32" s="84">
        <f>SUM(D33:D36)</f>
        <v>31158172</v>
      </c>
      <c r="F32" s="84"/>
      <c r="G32" s="84">
        <f>SUM(F33:F35)</f>
        <v>227121826</v>
      </c>
    </row>
    <row r="33" spans="1:9" ht="20.25" customHeight="1">
      <c r="A33" s="6"/>
      <c r="B33" s="7"/>
      <c r="C33" s="42" t="s">
        <v>316</v>
      </c>
      <c r="D33" s="84">
        <v>30612909</v>
      </c>
      <c r="E33" s="84"/>
      <c r="F33" s="84">
        <v>147304380</v>
      </c>
      <c r="G33" s="84"/>
    </row>
    <row r="34" spans="1:9" ht="20.25" customHeight="1">
      <c r="A34" s="6"/>
      <c r="B34" s="7"/>
      <c r="C34" s="42" t="s">
        <v>314</v>
      </c>
      <c r="D34" s="84">
        <v>0</v>
      </c>
      <c r="E34" s="84"/>
      <c r="F34" s="84">
        <v>50000000</v>
      </c>
      <c r="G34" s="84"/>
    </row>
    <row r="35" spans="1:9" ht="20.25" customHeight="1">
      <c r="A35" s="6"/>
      <c r="B35" s="7"/>
      <c r="C35" s="42" t="s">
        <v>317</v>
      </c>
      <c r="D35" s="84">
        <v>545263</v>
      </c>
      <c r="E35" s="84"/>
      <c r="F35" s="84">
        <v>29817446</v>
      </c>
      <c r="G35" s="84"/>
    </row>
    <row r="36" spans="1:9" ht="20.25" customHeight="1">
      <c r="A36" s="6"/>
      <c r="B36" s="7"/>
      <c r="C36" s="42" t="s">
        <v>324</v>
      </c>
      <c r="D36" s="84">
        <v>0</v>
      </c>
      <c r="E36" s="206"/>
      <c r="F36" s="84"/>
      <c r="G36" s="206"/>
    </row>
    <row r="37" spans="1:9" ht="20.25" customHeight="1">
      <c r="A37" s="11" t="s">
        <v>8</v>
      </c>
      <c r="B37" s="7"/>
      <c r="C37" s="42"/>
      <c r="D37" s="84"/>
      <c r="E37" s="90">
        <v>0</v>
      </c>
      <c r="F37" s="84"/>
      <c r="G37" s="90">
        <v>0</v>
      </c>
    </row>
    <row r="38" spans="1:9" ht="20.25" customHeight="1">
      <c r="A38" s="95" t="s">
        <v>70</v>
      </c>
      <c r="B38" s="96"/>
      <c r="C38" s="44"/>
      <c r="D38" s="89"/>
      <c r="E38" s="97">
        <f>E32+E37</f>
        <v>31158172</v>
      </c>
      <c r="F38" s="89"/>
      <c r="G38" s="97">
        <f>G32+G37</f>
        <v>227121826</v>
      </c>
    </row>
    <row r="39" spans="1:9" ht="20.25" customHeight="1">
      <c r="A39" s="8" t="s">
        <v>71</v>
      </c>
      <c r="B39" s="10"/>
      <c r="C39" s="42"/>
      <c r="D39" s="84"/>
      <c r="E39" s="84"/>
      <c r="F39" s="84"/>
      <c r="G39" s="84"/>
    </row>
    <row r="40" spans="1:9" ht="20.25" customHeight="1">
      <c r="A40" s="11" t="s">
        <v>318</v>
      </c>
      <c r="B40" s="7"/>
      <c r="C40" s="42"/>
      <c r="D40" s="84"/>
      <c r="E40" s="84">
        <f>SUM(D41)</f>
        <v>11560710570</v>
      </c>
      <c r="F40" s="84"/>
      <c r="G40" s="84">
        <f>SUM(F41)</f>
        <v>11560710570</v>
      </c>
    </row>
    <row r="41" spans="1:9" ht="20.25" customHeight="1">
      <c r="A41" s="11"/>
      <c r="B41" s="7"/>
      <c r="C41" s="45" t="s">
        <v>91</v>
      </c>
      <c r="D41" s="85">
        <v>11560710570</v>
      </c>
      <c r="E41" s="91"/>
      <c r="F41" s="85">
        <v>11560710570</v>
      </c>
      <c r="G41" s="91"/>
      <c r="I41"/>
    </row>
    <row r="42" spans="1:9" ht="20.25" customHeight="1">
      <c r="A42" s="11" t="s">
        <v>90</v>
      </c>
      <c r="B42" s="7"/>
      <c r="C42" s="42"/>
      <c r="D42" s="84"/>
      <c r="E42" s="84">
        <f>D43</f>
        <v>926228082</v>
      </c>
      <c r="F42" s="84"/>
      <c r="G42" s="84">
        <f>F43+F44</f>
        <v>1051392300</v>
      </c>
      <c r="I42"/>
    </row>
    <row r="43" spans="1:9" ht="20.25" customHeight="1">
      <c r="A43" s="6"/>
      <c r="B43" s="7"/>
      <c r="C43" s="45" t="s">
        <v>52</v>
      </c>
      <c r="D43" s="85">
        <f>1051392300-125164218</f>
        <v>926228082</v>
      </c>
      <c r="E43" s="85"/>
      <c r="F43" s="85">
        <v>1051392300</v>
      </c>
      <c r="G43" s="85"/>
      <c r="I43"/>
    </row>
    <row r="44" spans="1:9" ht="20.25" customHeight="1">
      <c r="A44" s="6"/>
      <c r="B44" s="7"/>
      <c r="C44" s="47" t="s">
        <v>322</v>
      </c>
      <c r="D44" s="85"/>
      <c r="E44" s="85"/>
      <c r="F44" s="85"/>
      <c r="G44" s="85"/>
      <c r="I44"/>
    </row>
    <row r="45" spans="1:9" ht="20.25" customHeight="1">
      <c r="A45" s="6"/>
      <c r="B45" s="7"/>
      <c r="C45" s="37" t="s">
        <v>293</v>
      </c>
      <c r="D45" s="84"/>
      <c r="E45" s="84"/>
      <c r="F45" s="84"/>
      <c r="G45" s="84"/>
      <c r="I45"/>
    </row>
    <row r="46" spans="1:9" ht="20.25" customHeight="1">
      <c r="A46" s="6"/>
      <c r="B46" s="7"/>
      <c r="C46" s="45" t="s">
        <v>183</v>
      </c>
      <c r="D46" s="84">
        <v>0</v>
      </c>
      <c r="E46" s="84"/>
      <c r="F46" s="84">
        <v>0</v>
      </c>
      <c r="G46" s="84"/>
      <c r="I46"/>
    </row>
    <row r="47" spans="1:9" ht="20.25" customHeight="1">
      <c r="A47" s="8"/>
      <c r="B47" s="10" t="s">
        <v>9</v>
      </c>
      <c r="C47" s="42"/>
      <c r="D47" s="84"/>
      <c r="E47" s="84">
        <f>E42+E40</f>
        <v>12486938652</v>
      </c>
      <c r="F47" s="84"/>
      <c r="G47" s="84">
        <f>G42+G40</f>
        <v>12612102870</v>
      </c>
      <c r="I47"/>
    </row>
    <row r="48" spans="1:9" ht="20.25" customHeight="1" thickBot="1">
      <c r="A48" s="8"/>
      <c r="B48" s="10" t="s">
        <v>10</v>
      </c>
      <c r="C48" s="42"/>
      <c r="D48" s="84"/>
      <c r="E48" s="88">
        <f>E38+E47</f>
        <v>12518096824</v>
      </c>
      <c r="F48" s="84"/>
      <c r="G48" s="88">
        <f>G38+G47</f>
        <v>12839224696</v>
      </c>
      <c r="I48"/>
    </row>
    <row r="49" spans="1:9" ht="20.25" customHeight="1" thickTop="1">
      <c r="A49" s="4"/>
      <c r="B49" s="5"/>
      <c r="C49" s="44"/>
      <c r="D49" s="89"/>
      <c r="E49" s="89"/>
      <c r="F49" s="89"/>
      <c r="G49" s="89"/>
      <c r="I49"/>
    </row>
    <row r="50" spans="1:9" ht="20.25" customHeight="1">
      <c r="A50" s="218"/>
      <c r="B50" s="214"/>
      <c r="C50" s="214"/>
      <c r="D50" s="214"/>
      <c r="E50" s="214"/>
      <c r="F50" s="214"/>
      <c r="G50" s="214"/>
      <c r="I50"/>
    </row>
    <row r="51" spans="1:9" ht="17.25" customHeight="1">
      <c r="E51" s="26"/>
      <c r="I51"/>
    </row>
    <row r="52" spans="1:9" ht="17.25" customHeight="1">
      <c r="E52" s="150">
        <f>E48-E30</f>
        <v>0</v>
      </c>
      <c r="G52" s="150">
        <f>G48-G30</f>
        <v>0</v>
      </c>
      <c r="I52"/>
    </row>
    <row r="53" spans="1:9" ht="17.25" customHeight="1">
      <c r="C53" s="9"/>
    </row>
  </sheetData>
  <mergeCells count="9">
    <mergeCell ref="A1:G1"/>
    <mergeCell ref="A3:G3"/>
    <mergeCell ref="A4:G4"/>
    <mergeCell ref="F7:G7"/>
    <mergeCell ref="A50:G50"/>
    <mergeCell ref="F8:G8"/>
    <mergeCell ref="D7:E7"/>
    <mergeCell ref="D8:E8"/>
    <mergeCell ref="A7:C8"/>
  </mergeCells>
  <phoneticPr fontId="2" type="noConversion"/>
  <pageMargins left="0.75" right="0.75" top="1" bottom="1" header="0.5" footer="0.5"/>
  <pageSetup paperSize="9" scale="89" firstPageNumber="3" orientation="portrait" useFirstPageNumber="1" r:id="rId1"/>
  <headerFooter alignWithMargins="0">
    <oddFooter>&amp;C&amp;"돋움,굵게"- &amp;P -</oddFooter>
  </headerFooter>
  <rowBreaks count="1" manualBreakCount="1">
    <brk id="38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5"/>
  <sheetViews>
    <sheetView showGridLines="0" topLeftCell="A73" zoomScaleNormal="100" zoomScaleSheetLayoutView="100" workbookViewId="0">
      <selection activeCell="D101" sqref="D101"/>
    </sheetView>
  </sheetViews>
  <sheetFormatPr defaultColWidth="8.88671875" defaultRowHeight="17.25" customHeight="1"/>
  <cols>
    <col min="1" max="1" width="1" style="14" customWidth="1"/>
    <col min="2" max="2" width="1.21875" style="14" customWidth="1"/>
    <col min="3" max="3" width="25.21875" style="14" bestFit="1" customWidth="1"/>
    <col min="4" max="7" width="13.77734375" style="14" customWidth="1"/>
    <col min="8" max="8" width="8.88671875" style="14"/>
    <col min="9" max="9" width="12.21875" bestFit="1" customWidth="1"/>
    <col min="10" max="10" width="8.77734375" customWidth="1"/>
    <col min="11" max="16384" width="8.88671875" style="14"/>
  </cols>
  <sheetData>
    <row r="1" spans="1:10" ht="17.25" customHeight="1">
      <c r="A1" s="235" t="s">
        <v>45</v>
      </c>
      <c r="B1" s="235"/>
      <c r="C1" s="235"/>
      <c r="D1" s="235"/>
      <c r="E1" s="235"/>
      <c r="F1" s="214"/>
      <c r="G1" s="214"/>
    </row>
    <row r="2" spans="1:10" ht="17.25" customHeight="1">
      <c r="A2" s="30"/>
      <c r="B2" s="30"/>
      <c r="C2" s="30"/>
      <c r="D2" s="30"/>
      <c r="E2" s="30"/>
      <c r="F2" s="2"/>
      <c r="G2" s="2"/>
    </row>
    <row r="3" spans="1:10" ht="17.25" customHeight="1">
      <c r="A3" s="236" t="s">
        <v>295</v>
      </c>
      <c r="B3" s="236"/>
      <c r="C3" s="236"/>
      <c r="D3" s="236"/>
      <c r="E3" s="236"/>
      <c r="F3" s="214"/>
      <c r="G3" s="214"/>
    </row>
    <row r="4" spans="1:10" ht="17.25" customHeight="1">
      <c r="A4" s="236" t="s">
        <v>294</v>
      </c>
      <c r="B4" s="236"/>
      <c r="C4" s="236"/>
      <c r="D4" s="236"/>
      <c r="E4" s="236"/>
      <c r="F4" s="214"/>
      <c r="G4" s="214"/>
    </row>
    <row r="5" spans="1:10" ht="13.7" customHeight="1"/>
    <row r="6" spans="1:10" ht="29.25" customHeight="1">
      <c r="A6" s="14" t="str">
        <f>재무상태표!A6</f>
        <v>서울특별시립청소년직업체험센터</v>
      </c>
      <c r="G6" s="22" t="s">
        <v>35</v>
      </c>
    </row>
    <row r="7" spans="1:10" ht="18" customHeight="1">
      <c r="A7" s="229" t="s">
        <v>46</v>
      </c>
      <c r="B7" s="230"/>
      <c r="C7" s="231"/>
      <c r="D7" s="227" t="str">
        <f>재무상태표!D7</f>
        <v xml:space="preserve">제 18(당) 기 </v>
      </c>
      <c r="E7" s="228"/>
      <c r="F7" s="227" t="str">
        <f>재무상태표!F7</f>
        <v xml:space="preserve">제 17(전) 기 </v>
      </c>
      <c r="G7" s="228"/>
    </row>
    <row r="8" spans="1:10" ht="18" customHeight="1">
      <c r="A8" s="232"/>
      <c r="B8" s="233"/>
      <c r="C8" s="234"/>
      <c r="D8" s="227" t="str">
        <f>재무상태표!D8</f>
        <v>금   액</v>
      </c>
      <c r="E8" s="228"/>
      <c r="F8" s="227" t="str">
        <f>D8</f>
        <v>금   액</v>
      </c>
      <c r="G8" s="228"/>
    </row>
    <row r="9" spans="1:10" s="19" customFormat="1" ht="18" customHeight="1">
      <c r="A9" s="17" t="s">
        <v>36</v>
      </c>
      <c r="B9" s="18"/>
      <c r="C9" s="18"/>
      <c r="D9" s="92"/>
      <c r="E9" s="85">
        <f>E10+E17+E34</f>
        <v>2567027729</v>
      </c>
      <c r="F9" s="92"/>
      <c r="G9" s="85">
        <f>G10+G17+G34</f>
        <v>2862752780</v>
      </c>
      <c r="I9"/>
      <c r="J9"/>
    </row>
    <row r="10" spans="1:10" ht="18" customHeight="1">
      <c r="A10" s="13"/>
      <c r="B10" s="12" t="s">
        <v>37</v>
      </c>
      <c r="C10" s="12"/>
      <c r="D10" s="85"/>
      <c r="E10" s="85">
        <f>D11+D13+D16</f>
        <v>330352180</v>
      </c>
      <c r="F10" s="85"/>
      <c r="G10" s="85">
        <f>F11+F13+F16</f>
        <v>284510033</v>
      </c>
    </row>
    <row r="11" spans="1:10" ht="18" customHeight="1">
      <c r="A11" s="13"/>
      <c r="B11" s="12"/>
      <c r="C11" s="12" t="s">
        <v>14</v>
      </c>
      <c r="D11" s="85">
        <f>D12</f>
        <v>15749300</v>
      </c>
      <c r="E11" s="85"/>
      <c r="F11" s="85">
        <f>F12</f>
        <v>17171805</v>
      </c>
      <c r="G11" s="85"/>
    </row>
    <row r="12" spans="1:10" ht="18" customHeight="1">
      <c r="A12" s="13"/>
      <c r="B12" s="12"/>
      <c r="C12" s="12" t="s">
        <v>265</v>
      </c>
      <c r="D12" s="85">
        <v>15749300</v>
      </c>
      <c r="E12" s="85"/>
      <c r="F12" s="85">
        <v>17171805</v>
      </c>
      <c r="G12" s="85"/>
    </row>
    <row r="13" spans="1:10" ht="18" customHeight="1">
      <c r="A13" s="13"/>
      <c r="B13" s="12"/>
      <c r="C13" s="12" t="s">
        <v>15</v>
      </c>
      <c r="D13" s="85">
        <f>SUM(D14:D15)</f>
        <v>314602880</v>
      </c>
      <c r="E13" s="85"/>
      <c r="F13" s="85">
        <f>SUM(F14:F15)</f>
        <v>267338228</v>
      </c>
      <c r="G13" s="85"/>
    </row>
    <row r="14" spans="1:10" ht="18" hidden="1" customHeight="1">
      <c r="A14" s="13"/>
      <c r="B14" s="12"/>
      <c r="C14" s="12" t="s">
        <v>11</v>
      </c>
      <c r="D14" s="85">
        <v>0</v>
      </c>
      <c r="E14" s="85"/>
      <c r="F14" s="85">
        <v>0</v>
      </c>
      <c r="G14" s="85"/>
    </row>
    <row r="15" spans="1:10" ht="18" customHeight="1">
      <c r="A15" s="13"/>
      <c r="B15" s="12"/>
      <c r="C15" s="12" t="s">
        <v>56</v>
      </c>
      <c r="D15" s="85">
        <v>314602880</v>
      </c>
      <c r="E15" s="85"/>
      <c r="F15" s="85">
        <v>267338228</v>
      </c>
      <c r="G15" s="85"/>
    </row>
    <row r="16" spans="1:10" ht="18" customHeight="1">
      <c r="A16" s="13"/>
      <c r="B16" s="12"/>
      <c r="C16" s="12" t="s">
        <v>48</v>
      </c>
      <c r="D16" s="85">
        <v>0</v>
      </c>
      <c r="E16" s="85"/>
      <c r="F16" s="85">
        <v>0</v>
      </c>
      <c r="G16" s="85"/>
    </row>
    <row r="17" spans="1:7" ht="18" customHeight="1">
      <c r="A17" s="13"/>
      <c r="B17" s="12" t="s">
        <v>38</v>
      </c>
      <c r="C17" s="12"/>
      <c r="D17" s="85"/>
      <c r="E17" s="85">
        <f>D18+D22+D19+D23+D24</f>
        <v>1994438359</v>
      </c>
      <c r="F17" s="85"/>
      <c r="G17" s="85">
        <f>F18+F22+F19+F23+F24</f>
        <v>2068904310</v>
      </c>
    </row>
    <row r="18" spans="1:7" ht="18" customHeight="1">
      <c r="A18" s="13"/>
      <c r="B18" s="12"/>
      <c r="C18" s="12" t="s">
        <v>266</v>
      </c>
      <c r="D18" s="85">
        <v>100779947</v>
      </c>
      <c r="E18" s="85"/>
      <c r="F18" s="85">
        <v>43000000</v>
      </c>
      <c r="G18" s="85"/>
    </row>
    <row r="19" spans="1:7" ht="18" customHeight="1">
      <c r="A19" s="13"/>
      <c r="B19" s="12"/>
      <c r="C19" s="12" t="s">
        <v>16</v>
      </c>
      <c r="D19" s="85">
        <f>SUM(D20:D21)</f>
        <v>1676126854</v>
      </c>
      <c r="E19" s="85"/>
      <c r="F19" s="85">
        <f>SUM(F20:F21)</f>
        <v>1564742195</v>
      </c>
      <c r="G19" s="85"/>
    </row>
    <row r="20" spans="1:7" ht="18" customHeight="1">
      <c r="A20" s="13"/>
      <c r="B20" s="12"/>
      <c r="C20" s="12" t="s">
        <v>12</v>
      </c>
      <c r="D20" s="85">
        <v>1674426854</v>
      </c>
      <c r="E20" s="85"/>
      <c r="F20" s="85">
        <v>1561592195</v>
      </c>
      <c r="G20" s="85"/>
    </row>
    <row r="21" spans="1:7" ht="18" customHeight="1">
      <c r="A21" s="13"/>
      <c r="B21" s="12"/>
      <c r="C21" s="12" t="s">
        <v>269</v>
      </c>
      <c r="D21" s="85">
        <v>1700000</v>
      </c>
      <c r="E21" s="85"/>
      <c r="F21" s="85">
        <v>3150000</v>
      </c>
      <c r="G21" s="85"/>
    </row>
    <row r="22" spans="1:7" ht="18" customHeight="1">
      <c r="A22" s="13"/>
      <c r="B22" s="12"/>
      <c r="C22" s="12" t="s">
        <v>72</v>
      </c>
      <c r="D22" s="85">
        <v>0</v>
      </c>
      <c r="E22" s="85"/>
      <c r="F22" s="85">
        <v>37739260</v>
      </c>
      <c r="G22" s="85"/>
    </row>
    <row r="23" spans="1:7" ht="18" customHeight="1">
      <c r="A23" s="13"/>
      <c r="B23" s="12"/>
      <c r="C23" s="12" t="s">
        <v>267</v>
      </c>
      <c r="D23" s="85">
        <v>24958000</v>
      </c>
      <c r="E23" s="85"/>
      <c r="F23" s="85">
        <v>285269220</v>
      </c>
      <c r="G23" s="85"/>
    </row>
    <row r="24" spans="1:7" ht="18" customHeight="1">
      <c r="A24" s="13"/>
      <c r="B24" s="12"/>
      <c r="C24" s="12" t="s">
        <v>268</v>
      </c>
      <c r="D24" s="85">
        <f>SUM(D25:D33)</f>
        <v>192573558</v>
      </c>
      <c r="E24" s="85"/>
      <c r="F24" s="85">
        <f>SUM(F25:F29)</f>
        <v>138153635</v>
      </c>
      <c r="G24" s="85"/>
    </row>
    <row r="25" spans="1:7" ht="18" customHeight="1">
      <c r="A25" s="13"/>
      <c r="B25" s="12"/>
      <c r="C25" s="12" t="s">
        <v>277</v>
      </c>
      <c r="D25" s="85">
        <v>779955</v>
      </c>
      <c r="E25" s="85"/>
      <c r="F25" s="85">
        <v>2000000</v>
      </c>
      <c r="G25" s="85"/>
    </row>
    <row r="26" spans="1:7" ht="18" customHeight="1">
      <c r="A26" s="13"/>
      <c r="B26" s="12"/>
      <c r="C26" s="12" t="s">
        <v>278</v>
      </c>
      <c r="D26" s="85">
        <v>45240000</v>
      </c>
      <c r="E26" s="85"/>
      <c r="F26" s="85">
        <v>45239995</v>
      </c>
      <c r="G26" s="85"/>
    </row>
    <row r="27" spans="1:7" ht="18" customHeight="1">
      <c r="A27" s="13"/>
      <c r="B27" s="12"/>
      <c r="C27" s="191" t="s">
        <v>279</v>
      </c>
      <c r="D27" s="85">
        <v>-613387</v>
      </c>
      <c r="E27" s="85"/>
      <c r="F27" s="85">
        <v>60000000</v>
      </c>
      <c r="G27" s="85"/>
    </row>
    <row r="28" spans="1:7" ht="18" customHeight="1">
      <c r="A28" s="13"/>
      <c r="B28" s="12"/>
      <c r="C28" s="191" t="s">
        <v>280</v>
      </c>
      <c r="D28" s="85">
        <v>0</v>
      </c>
      <c r="E28" s="85"/>
      <c r="F28" s="85">
        <v>2000000</v>
      </c>
      <c r="G28" s="85"/>
    </row>
    <row r="29" spans="1:7" ht="18" customHeight="1">
      <c r="A29" s="13"/>
      <c r="B29" s="12"/>
      <c r="C29" s="12" t="s">
        <v>281</v>
      </c>
      <c r="D29" s="85">
        <v>23710620</v>
      </c>
      <c r="E29" s="85"/>
      <c r="F29" s="85">
        <v>28913640</v>
      </c>
      <c r="G29" s="85"/>
    </row>
    <row r="30" spans="1:7" ht="18" customHeight="1">
      <c r="A30" s="13"/>
      <c r="B30" s="12"/>
      <c r="C30" s="12" t="s">
        <v>307</v>
      </c>
      <c r="D30" s="85">
        <v>113256370</v>
      </c>
      <c r="E30" s="85"/>
      <c r="F30" s="85"/>
      <c r="G30" s="85"/>
    </row>
    <row r="31" spans="1:7" ht="18" customHeight="1">
      <c r="A31" s="13"/>
      <c r="B31" s="12"/>
      <c r="C31" s="12" t="s">
        <v>308</v>
      </c>
      <c r="D31" s="85">
        <v>1200000</v>
      </c>
      <c r="E31" s="85"/>
      <c r="F31" s="85"/>
      <c r="G31" s="85"/>
    </row>
    <row r="32" spans="1:7" ht="18" customHeight="1">
      <c r="A32" s="13"/>
      <c r="B32" s="12"/>
      <c r="C32" s="12" t="s">
        <v>309</v>
      </c>
      <c r="D32" s="85">
        <v>5000000</v>
      </c>
      <c r="E32" s="85"/>
      <c r="F32" s="85"/>
      <c r="G32" s="85"/>
    </row>
    <row r="33" spans="1:10" ht="18" customHeight="1">
      <c r="A33" s="13"/>
      <c r="B33" s="12"/>
      <c r="C33" s="12" t="s">
        <v>310</v>
      </c>
      <c r="D33" s="85">
        <v>4000000</v>
      </c>
      <c r="E33" s="85"/>
      <c r="F33" s="85"/>
      <c r="G33" s="85"/>
    </row>
    <row r="34" spans="1:10" ht="18" customHeight="1">
      <c r="A34" s="13"/>
      <c r="B34" s="12" t="s">
        <v>39</v>
      </c>
      <c r="C34" s="12"/>
      <c r="D34" s="85"/>
      <c r="E34" s="85">
        <f>SUM(D35:D38)</f>
        <v>242237190</v>
      </c>
      <c r="F34" s="85"/>
      <c r="G34" s="85">
        <f>SUM(F35:F38)</f>
        <v>509338437</v>
      </c>
    </row>
    <row r="35" spans="1:10" ht="18" customHeight="1">
      <c r="A35" s="13"/>
      <c r="B35" s="12"/>
      <c r="C35" s="12" t="s">
        <v>270</v>
      </c>
      <c r="D35" s="85">
        <v>225000000</v>
      </c>
      <c r="E35" s="85"/>
      <c r="F35" s="85">
        <v>440905000</v>
      </c>
      <c r="G35" s="85"/>
    </row>
    <row r="36" spans="1:10" ht="18" customHeight="1">
      <c r="A36" s="13"/>
      <c r="B36" s="12"/>
      <c r="C36" s="12" t="s">
        <v>271</v>
      </c>
      <c r="D36" s="85">
        <v>9473398</v>
      </c>
      <c r="E36" s="85"/>
      <c r="F36" s="85">
        <v>9343010</v>
      </c>
      <c r="G36" s="85"/>
    </row>
    <row r="37" spans="1:10" ht="18" customHeight="1">
      <c r="A37" s="13"/>
      <c r="B37" s="12"/>
      <c r="C37" s="12" t="s">
        <v>272</v>
      </c>
      <c r="D37" s="85">
        <v>7763792</v>
      </c>
      <c r="E37" s="85"/>
      <c r="F37" s="85">
        <v>4090427</v>
      </c>
      <c r="G37" s="85"/>
    </row>
    <row r="38" spans="1:10" ht="18" customHeight="1">
      <c r="A38" s="13"/>
      <c r="B38" s="12"/>
      <c r="C38" s="12" t="s">
        <v>273</v>
      </c>
      <c r="D38" s="85">
        <v>0</v>
      </c>
      <c r="E38" s="85"/>
      <c r="F38" s="85">
        <v>55000000</v>
      </c>
      <c r="G38" s="85"/>
    </row>
    <row r="39" spans="1:10" s="19" customFormat="1" ht="18" customHeight="1">
      <c r="A39" s="20" t="s">
        <v>40</v>
      </c>
      <c r="B39" s="18"/>
      <c r="C39" s="18"/>
      <c r="D39" s="93"/>
      <c r="E39" s="85">
        <f>E40+E59+E85</f>
        <v>2692191947</v>
      </c>
      <c r="F39" s="93"/>
      <c r="G39" s="85">
        <f>G40+G59+G85</f>
        <v>2643773998</v>
      </c>
      <c r="I39"/>
      <c r="J39"/>
    </row>
    <row r="40" spans="1:10" ht="18" customHeight="1">
      <c r="A40" s="13"/>
      <c r="B40" s="12" t="s">
        <v>41</v>
      </c>
      <c r="C40" s="12"/>
      <c r="D40" s="85"/>
      <c r="E40" s="85">
        <f>D41+D44+D45</f>
        <v>1132753680</v>
      </c>
      <c r="F40" s="85"/>
      <c r="G40" s="85">
        <f>F41+F44+F45</f>
        <v>897452466</v>
      </c>
    </row>
    <row r="41" spans="1:10" ht="18" customHeight="1">
      <c r="A41" s="13"/>
      <c r="B41" s="12"/>
      <c r="C41" s="12" t="s">
        <v>59</v>
      </c>
      <c r="D41" s="85">
        <f>SUM(D42:D43)</f>
        <v>456946780</v>
      </c>
      <c r="E41" s="85"/>
      <c r="F41" s="85">
        <f>SUM(F42:F43)</f>
        <v>336102045</v>
      </c>
      <c r="G41" s="85"/>
    </row>
    <row r="42" spans="1:10" ht="18" hidden="1" customHeight="1">
      <c r="A42" s="13"/>
      <c r="B42" s="12"/>
      <c r="C42" s="12" t="s">
        <v>13</v>
      </c>
      <c r="D42" s="84"/>
      <c r="E42" s="85"/>
      <c r="F42" s="84"/>
      <c r="G42" s="85"/>
    </row>
    <row r="43" spans="1:10" ht="18" customHeight="1">
      <c r="A43" s="13"/>
      <c r="B43" s="12"/>
      <c r="C43" s="12" t="s">
        <v>57</v>
      </c>
      <c r="D43" s="84">
        <v>456946780</v>
      </c>
      <c r="E43" s="85"/>
      <c r="F43" s="84">
        <v>336102045</v>
      </c>
      <c r="G43" s="85"/>
    </row>
    <row r="44" spans="1:10" ht="18" customHeight="1">
      <c r="A44" s="13"/>
      <c r="B44" s="12"/>
      <c r="C44" s="12" t="s">
        <v>60</v>
      </c>
      <c r="D44" s="84">
        <v>0</v>
      </c>
      <c r="E44" s="85"/>
      <c r="F44" s="84">
        <v>0</v>
      </c>
      <c r="G44" s="85"/>
    </row>
    <row r="45" spans="1:10" ht="18" customHeight="1">
      <c r="A45" s="13"/>
      <c r="B45" s="12"/>
      <c r="C45" s="12" t="s">
        <v>61</v>
      </c>
      <c r="D45" s="84">
        <f>SUM(D46:D58)</f>
        <v>675806900</v>
      </c>
      <c r="E45" s="85"/>
      <c r="F45" s="84">
        <f>SUM(F46:F55)</f>
        <v>561350421</v>
      </c>
      <c r="G45" s="85"/>
    </row>
    <row r="46" spans="1:10" ht="18" customHeight="1">
      <c r="A46" s="13"/>
      <c r="B46" s="12"/>
      <c r="C46" s="12" t="s">
        <v>63</v>
      </c>
      <c r="D46" s="84">
        <v>1559910</v>
      </c>
      <c r="E46" s="85"/>
      <c r="F46" s="84">
        <v>2000000</v>
      </c>
      <c r="G46" s="85"/>
    </row>
    <row r="47" spans="1:10" ht="18" customHeight="1">
      <c r="A47" s="13"/>
      <c r="B47" s="12"/>
      <c r="C47" s="12" t="s">
        <v>282</v>
      </c>
      <c r="D47" s="84">
        <v>102438799</v>
      </c>
      <c r="E47" s="85"/>
      <c r="F47" s="84">
        <v>43000000</v>
      </c>
      <c r="G47" s="85"/>
    </row>
    <row r="48" spans="1:10" ht="18" customHeight="1">
      <c r="A48" s="13"/>
      <c r="B48" s="12"/>
      <c r="C48" s="12" t="s">
        <v>283</v>
      </c>
      <c r="D48" s="84">
        <v>282902837</v>
      </c>
      <c r="E48" s="85"/>
      <c r="F48" s="84">
        <v>242759379</v>
      </c>
      <c r="G48" s="85"/>
    </row>
    <row r="49" spans="1:7" ht="18" customHeight="1">
      <c r="A49" s="13"/>
      <c r="B49" s="12"/>
      <c r="C49" s="12" t="s">
        <v>284</v>
      </c>
      <c r="D49" s="84">
        <v>50000000</v>
      </c>
      <c r="E49" s="85"/>
      <c r="F49" s="84">
        <v>50000000</v>
      </c>
      <c r="G49" s="85"/>
    </row>
    <row r="50" spans="1:7" ht="18" customHeight="1">
      <c r="A50" s="13"/>
      <c r="B50" s="12"/>
      <c r="C50" s="12" t="s">
        <v>285</v>
      </c>
      <c r="D50" s="84">
        <v>0</v>
      </c>
      <c r="E50" s="85"/>
      <c r="F50" s="84">
        <v>37739260</v>
      </c>
      <c r="G50" s="85"/>
    </row>
    <row r="51" spans="1:7" ht="18" customHeight="1">
      <c r="A51" s="13"/>
      <c r="B51" s="12"/>
      <c r="C51" s="12" t="s">
        <v>286</v>
      </c>
      <c r="D51" s="84">
        <v>25168175</v>
      </c>
      <c r="E51" s="85"/>
      <c r="F51" s="84">
        <v>62611534</v>
      </c>
      <c r="G51" s="85"/>
    </row>
    <row r="52" spans="1:7" ht="18" customHeight="1">
      <c r="A52" s="13"/>
      <c r="B52" s="12"/>
      <c r="C52" s="12" t="s">
        <v>287</v>
      </c>
      <c r="D52" s="84">
        <v>23710620</v>
      </c>
      <c r="E52" s="85"/>
      <c r="F52" s="84">
        <v>28913640</v>
      </c>
      <c r="G52" s="85"/>
    </row>
    <row r="53" spans="1:7" ht="18" customHeight="1">
      <c r="A53" s="13"/>
      <c r="B53" s="12"/>
      <c r="C53" s="12" t="s">
        <v>278</v>
      </c>
      <c r="D53" s="85">
        <v>45240000</v>
      </c>
      <c r="E53" s="85"/>
      <c r="F53" s="85">
        <v>45239995</v>
      </c>
      <c r="G53" s="85"/>
    </row>
    <row r="54" spans="1:7" ht="18" customHeight="1">
      <c r="A54" s="13"/>
      <c r="B54" s="12"/>
      <c r="C54" s="191" t="s">
        <v>279</v>
      </c>
      <c r="D54" s="85">
        <v>12300000</v>
      </c>
      <c r="E54" s="85"/>
      <c r="F54" s="85">
        <v>47086613</v>
      </c>
      <c r="G54" s="85"/>
    </row>
    <row r="55" spans="1:7" ht="18" customHeight="1">
      <c r="A55" s="13"/>
      <c r="B55" s="12"/>
      <c r="C55" s="191" t="s">
        <v>280</v>
      </c>
      <c r="D55" s="85">
        <v>0</v>
      </c>
      <c r="E55" s="85"/>
      <c r="F55" s="85">
        <v>2000000</v>
      </c>
      <c r="G55" s="85"/>
    </row>
    <row r="56" spans="1:7" ht="18" customHeight="1">
      <c r="A56" s="13"/>
      <c r="B56" s="12"/>
      <c r="C56" s="191" t="s">
        <v>304</v>
      </c>
      <c r="D56" s="85">
        <f>134560197-8276000</f>
        <v>126284197</v>
      </c>
      <c r="E56" s="85"/>
      <c r="F56" s="85"/>
      <c r="G56" s="85"/>
    </row>
    <row r="57" spans="1:7" ht="18" customHeight="1">
      <c r="A57" s="13"/>
      <c r="B57" s="12"/>
      <c r="C57" s="191" t="s">
        <v>305</v>
      </c>
      <c r="D57" s="85">
        <v>1200000</v>
      </c>
      <c r="E57" s="85"/>
      <c r="F57" s="85"/>
      <c r="G57" s="85"/>
    </row>
    <row r="58" spans="1:7" ht="18" customHeight="1">
      <c r="A58" s="13"/>
      <c r="B58" s="12"/>
      <c r="C58" s="191" t="s">
        <v>306</v>
      </c>
      <c r="D58" s="85">
        <v>5002362</v>
      </c>
      <c r="E58" s="85"/>
      <c r="F58" s="85"/>
      <c r="G58" s="85"/>
    </row>
    <row r="59" spans="1:7" ht="18" customHeight="1">
      <c r="A59" s="13"/>
      <c r="B59" s="12" t="s">
        <v>42</v>
      </c>
      <c r="C59" s="12"/>
      <c r="D59" s="85"/>
      <c r="E59" s="85">
        <f>D60+D66</f>
        <v>1559141480</v>
      </c>
      <c r="F59" s="85"/>
      <c r="G59" s="85">
        <f>F60+F66</f>
        <v>1695543530</v>
      </c>
    </row>
    <row r="60" spans="1:7" ht="18" customHeight="1">
      <c r="A60" s="13"/>
      <c r="B60" s="12"/>
      <c r="C60" s="12" t="s">
        <v>17</v>
      </c>
      <c r="D60" s="85">
        <f>SUM(D61:D65)</f>
        <v>1097352540</v>
      </c>
      <c r="E60" s="85"/>
      <c r="F60" s="85">
        <f>SUM(F61:F65)</f>
        <v>1038119933</v>
      </c>
      <c r="G60" s="85"/>
    </row>
    <row r="61" spans="1:7" ht="18" customHeight="1">
      <c r="A61" s="13"/>
      <c r="B61" s="12"/>
      <c r="C61" s="12" t="s">
        <v>18</v>
      </c>
      <c r="D61" s="85">
        <v>845011943</v>
      </c>
      <c r="E61" s="85"/>
      <c r="F61" s="85">
        <v>794568930</v>
      </c>
      <c r="G61" s="85"/>
    </row>
    <row r="62" spans="1:7" ht="18" customHeight="1">
      <c r="A62" s="13"/>
      <c r="B62" s="12"/>
      <c r="C62" s="12" t="s">
        <v>275</v>
      </c>
      <c r="D62" s="85">
        <v>0</v>
      </c>
      <c r="E62" s="85"/>
      <c r="F62" s="85">
        <v>7291550</v>
      </c>
      <c r="G62" s="85"/>
    </row>
    <row r="63" spans="1:7" ht="18" customHeight="1">
      <c r="A63" s="13"/>
      <c r="B63" s="12"/>
      <c r="C63" s="12" t="s">
        <v>19</v>
      </c>
      <c r="D63" s="85">
        <v>70793757</v>
      </c>
      <c r="E63" s="85"/>
      <c r="F63" s="85">
        <v>78367688</v>
      </c>
      <c r="G63" s="85"/>
    </row>
    <row r="64" spans="1:7" ht="18" customHeight="1">
      <c r="A64" s="13"/>
      <c r="B64" s="12"/>
      <c r="C64" s="12" t="s">
        <v>20</v>
      </c>
      <c r="D64" s="85">
        <v>74343650</v>
      </c>
      <c r="E64" s="85"/>
      <c r="F64" s="85">
        <v>67959590</v>
      </c>
      <c r="G64" s="85"/>
    </row>
    <row r="65" spans="1:7" ht="18" customHeight="1">
      <c r="A65" s="13"/>
      <c r="B65" s="12"/>
      <c r="C65" s="12" t="s">
        <v>21</v>
      </c>
      <c r="D65" s="85">
        <v>107203190</v>
      </c>
      <c r="E65" s="85"/>
      <c r="F65" s="85">
        <v>89932175</v>
      </c>
      <c r="G65" s="85"/>
    </row>
    <row r="66" spans="1:7" ht="18" customHeight="1">
      <c r="A66" s="13"/>
      <c r="B66" s="12"/>
      <c r="C66" s="12" t="s">
        <v>22</v>
      </c>
      <c r="D66" s="85">
        <f>SUM(D67:D84)</f>
        <v>461788940</v>
      </c>
      <c r="E66" s="85"/>
      <c r="F66" s="85">
        <f>SUM(F67:F84)</f>
        <v>657423597</v>
      </c>
      <c r="G66" s="85"/>
    </row>
    <row r="67" spans="1:7" ht="18" customHeight="1">
      <c r="A67" s="13"/>
      <c r="B67" s="12"/>
      <c r="C67" s="12" t="s">
        <v>23</v>
      </c>
      <c r="D67" s="85">
        <v>3647696</v>
      </c>
      <c r="E67" s="85"/>
      <c r="F67" s="85">
        <v>1140900</v>
      </c>
      <c r="G67" s="85"/>
    </row>
    <row r="68" spans="1:7" ht="18" customHeight="1">
      <c r="A68" s="13"/>
      <c r="B68" s="12"/>
      <c r="C68" s="12" t="s">
        <v>24</v>
      </c>
      <c r="D68" s="85">
        <v>2707300</v>
      </c>
      <c r="E68" s="85"/>
      <c r="F68" s="85">
        <v>3550250</v>
      </c>
      <c r="G68" s="85"/>
    </row>
    <row r="69" spans="1:7" ht="18" customHeight="1">
      <c r="A69" s="13"/>
      <c r="B69" s="12"/>
      <c r="C69" s="12" t="s">
        <v>25</v>
      </c>
      <c r="D69" s="85">
        <v>18961537</v>
      </c>
      <c r="E69" s="85"/>
      <c r="F69" s="85">
        <v>24376548</v>
      </c>
      <c r="G69" s="85"/>
    </row>
    <row r="70" spans="1:7" ht="18" customHeight="1">
      <c r="A70" s="13"/>
      <c r="B70" s="12"/>
      <c r="C70" s="12" t="s">
        <v>26</v>
      </c>
      <c r="D70" s="85">
        <v>58914271</v>
      </c>
      <c r="E70" s="85"/>
      <c r="F70" s="85">
        <v>37184608</v>
      </c>
      <c r="G70" s="85"/>
    </row>
    <row r="71" spans="1:7" ht="18" customHeight="1">
      <c r="A71" s="13"/>
      <c r="B71" s="12"/>
      <c r="C71" s="12" t="s">
        <v>49</v>
      </c>
      <c r="D71" s="85">
        <v>199979203</v>
      </c>
      <c r="E71" s="85"/>
      <c r="F71" s="85">
        <v>158518236</v>
      </c>
      <c r="G71" s="85"/>
    </row>
    <row r="72" spans="1:7" ht="18" customHeight="1">
      <c r="A72" s="13"/>
      <c r="B72" s="12"/>
      <c r="C72" s="12" t="s">
        <v>303</v>
      </c>
      <c r="D72" s="85">
        <v>40000</v>
      </c>
      <c r="E72" s="85"/>
      <c r="F72" s="85"/>
      <c r="G72" s="85"/>
    </row>
    <row r="73" spans="1:7" ht="18" customHeight="1">
      <c r="A73" s="13"/>
      <c r="B73" s="12"/>
      <c r="C73" s="191" t="s">
        <v>274</v>
      </c>
      <c r="D73" s="85">
        <v>24958000</v>
      </c>
      <c r="E73" s="85"/>
      <c r="F73" s="85">
        <v>284463743</v>
      </c>
      <c r="G73" s="85"/>
    </row>
    <row r="74" spans="1:7" ht="18" customHeight="1">
      <c r="A74" s="13"/>
      <c r="B74" s="12"/>
      <c r="C74" s="12" t="s">
        <v>27</v>
      </c>
      <c r="D74" s="85">
        <v>2503000</v>
      </c>
      <c r="E74" s="85"/>
      <c r="F74" s="85">
        <v>6315130</v>
      </c>
      <c r="G74" s="85"/>
    </row>
    <row r="75" spans="1:7" ht="18" customHeight="1">
      <c r="A75" s="13"/>
      <c r="B75" s="12"/>
      <c r="C75" s="12" t="s">
        <v>28</v>
      </c>
      <c r="D75" s="85">
        <v>20969289</v>
      </c>
      <c r="E75" s="85"/>
      <c r="F75" s="85">
        <v>17837539</v>
      </c>
      <c r="G75" s="85"/>
    </row>
    <row r="76" spans="1:7" ht="18" customHeight="1">
      <c r="A76" s="13"/>
      <c r="B76" s="12"/>
      <c r="C76" s="12" t="s">
        <v>29</v>
      </c>
      <c r="D76" s="85">
        <v>6906836</v>
      </c>
      <c r="E76" s="85"/>
      <c r="F76" s="85">
        <v>7267426</v>
      </c>
      <c r="G76" s="85"/>
    </row>
    <row r="77" spans="1:7" ht="18" customHeight="1">
      <c r="A77" s="13"/>
      <c r="B77" s="12"/>
      <c r="C77" s="12" t="s">
        <v>50</v>
      </c>
      <c r="D77" s="85">
        <v>76132997</v>
      </c>
      <c r="E77" s="85"/>
      <c r="F77" s="85">
        <v>64185713</v>
      </c>
      <c r="G77" s="85"/>
    </row>
    <row r="78" spans="1:7" ht="18" hidden="1" customHeight="1">
      <c r="A78" s="13"/>
      <c r="B78" s="12"/>
      <c r="C78" s="12" t="s">
        <v>302</v>
      </c>
      <c r="D78" s="85"/>
      <c r="E78" s="85"/>
      <c r="F78" s="85"/>
      <c r="G78" s="85"/>
    </row>
    <row r="79" spans="1:7" ht="18" customHeight="1">
      <c r="A79" s="13"/>
      <c r="B79" s="12"/>
      <c r="C79" s="12" t="s">
        <v>58</v>
      </c>
      <c r="D79" s="85">
        <v>2661457</v>
      </c>
      <c r="E79" s="85"/>
      <c r="F79" s="85">
        <v>2573372</v>
      </c>
      <c r="G79" s="85"/>
    </row>
    <row r="80" spans="1:7" ht="18" customHeight="1">
      <c r="A80" s="13"/>
      <c r="B80" s="12"/>
      <c r="C80" s="12" t="s">
        <v>30</v>
      </c>
      <c r="D80" s="85">
        <v>2136217</v>
      </c>
      <c r="E80" s="85"/>
      <c r="F80" s="85">
        <v>1777732</v>
      </c>
      <c r="G80" s="85"/>
    </row>
    <row r="81" spans="1:10" ht="18" customHeight="1">
      <c r="A81" s="13"/>
      <c r="B81" s="12"/>
      <c r="C81" s="12" t="s">
        <v>31</v>
      </c>
      <c r="D81" s="85">
        <v>1080000</v>
      </c>
      <c r="E81" s="85"/>
      <c r="F81" s="85">
        <v>1596000</v>
      </c>
      <c r="G81" s="85"/>
    </row>
    <row r="82" spans="1:10" ht="18" customHeight="1">
      <c r="A82" s="13"/>
      <c r="B82" s="12"/>
      <c r="C82" s="12" t="s">
        <v>32</v>
      </c>
      <c r="D82" s="86">
        <v>5995670</v>
      </c>
      <c r="E82" s="85"/>
      <c r="F82" s="86">
        <v>5995720</v>
      </c>
      <c r="G82" s="85"/>
    </row>
    <row r="83" spans="1:10" ht="18" customHeight="1">
      <c r="A83" s="13"/>
      <c r="B83" s="12"/>
      <c r="C83" s="12" t="s">
        <v>33</v>
      </c>
      <c r="D83" s="85">
        <v>33341467</v>
      </c>
      <c r="E83" s="85"/>
      <c r="F83" s="85">
        <v>38359738</v>
      </c>
      <c r="G83" s="85"/>
    </row>
    <row r="84" spans="1:10" ht="18" customHeight="1">
      <c r="A84" s="13"/>
      <c r="B84" s="12"/>
      <c r="C84" s="12" t="s">
        <v>34</v>
      </c>
      <c r="D84" s="85">
        <v>854000</v>
      </c>
      <c r="E84" s="85"/>
      <c r="F84" s="85">
        <v>2280942</v>
      </c>
      <c r="G84" s="85"/>
    </row>
    <row r="85" spans="1:10" ht="18" customHeight="1">
      <c r="A85" s="13"/>
      <c r="B85" s="12" t="s">
        <v>276</v>
      </c>
      <c r="C85" s="12"/>
      <c r="D85" s="85"/>
      <c r="E85" s="85">
        <f>SUM(D86:D89)</f>
        <v>296787</v>
      </c>
      <c r="F85" s="85"/>
      <c r="G85" s="85">
        <f>SUM(F86:F88)</f>
        <v>50778002</v>
      </c>
    </row>
    <row r="86" spans="1:10" ht="18" customHeight="1">
      <c r="A86" s="13"/>
      <c r="B86" s="12"/>
      <c r="C86" s="12" t="s">
        <v>94</v>
      </c>
      <c r="D86" s="85">
        <v>46000</v>
      </c>
      <c r="E86" s="85"/>
      <c r="F86" s="85">
        <v>278000</v>
      </c>
      <c r="G86" s="85"/>
    </row>
    <row r="87" spans="1:10" ht="18" customHeight="1">
      <c r="A87" s="13"/>
      <c r="B87" s="12"/>
      <c r="C87" s="12" t="s">
        <v>95</v>
      </c>
      <c r="D87" s="85">
        <v>3537</v>
      </c>
      <c r="E87" s="85"/>
      <c r="F87" s="85">
        <v>2</v>
      </c>
      <c r="G87" s="85"/>
    </row>
    <row r="88" spans="1:10" ht="18" customHeight="1">
      <c r="A88" s="13"/>
      <c r="B88" s="12"/>
      <c r="C88" s="12" t="s">
        <v>288</v>
      </c>
      <c r="D88" s="85">
        <v>0</v>
      </c>
      <c r="E88" s="85"/>
      <c r="F88" s="85">
        <v>50500000</v>
      </c>
      <c r="G88" s="85"/>
    </row>
    <row r="89" spans="1:10" ht="18" customHeight="1">
      <c r="A89" s="13"/>
      <c r="B89" s="12"/>
      <c r="C89" s="12" t="s">
        <v>321</v>
      </c>
      <c r="D89" s="85">
        <v>247250</v>
      </c>
      <c r="E89" s="85"/>
      <c r="F89" s="85"/>
      <c r="G89" s="85"/>
    </row>
    <row r="90" spans="1:10" s="19" customFormat="1" ht="18" customHeight="1" thickBot="1">
      <c r="A90" s="21" t="s">
        <v>47</v>
      </c>
      <c r="B90" s="18"/>
      <c r="C90" s="18"/>
      <c r="D90" s="93"/>
      <c r="E90" s="94">
        <f>E9-E39</f>
        <v>-125164218</v>
      </c>
      <c r="F90" s="93"/>
      <c r="G90" s="94">
        <f>G9-G39</f>
        <v>218978782</v>
      </c>
      <c r="I90"/>
      <c r="J90"/>
    </row>
    <row r="91" spans="1:10" ht="18" customHeight="1" thickTop="1">
      <c r="A91" s="15"/>
      <c r="B91" s="16"/>
      <c r="C91" s="16"/>
      <c r="D91" s="149"/>
      <c r="E91" s="149"/>
      <c r="F91" s="149"/>
      <c r="G91" s="149"/>
    </row>
    <row r="92" spans="1:10" ht="18" customHeight="1">
      <c r="A92" s="225"/>
      <c r="B92" s="226"/>
      <c r="C92" s="226"/>
      <c r="D92" s="226"/>
      <c r="E92" s="226"/>
      <c r="F92" s="226"/>
      <c r="G92" s="226"/>
    </row>
    <row r="93" spans="1:10" ht="17.25" customHeight="1">
      <c r="E93" s="27"/>
    </row>
    <row r="95" spans="1:10" ht="17.25" customHeight="1">
      <c r="E95" s="27"/>
    </row>
  </sheetData>
  <mergeCells count="9">
    <mergeCell ref="A92:G92"/>
    <mergeCell ref="D7:E7"/>
    <mergeCell ref="D8:E8"/>
    <mergeCell ref="A7:C8"/>
    <mergeCell ref="A1:G1"/>
    <mergeCell ref="A3:G3"/>
    <mergeCell ref="F7:G7"/>
    <mergeCell ref="F8:G8"/>
    <mergeCell ref="A4:G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firstPageNumber="5" orientation="portrait" useFirstPageNumber="1" r:id="rId1"/>
  <headerFooter alignWithMargins="0">
    <oddFooter>&amp;C&amp;"돋움,굵게"-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189"/>
  <sheetViews>
    <sheetView view="pageBreakPreview" topLeftCell="A76" zoomScaleNormal="100" zoomScaleSheetLayoutView="100" workbookViewId="0">
      <selection activeCell="C103" sqref="C103"/>
    </sheetView>
  </sheetViews>
  <sheetFormatPr defaultColWidth="8.88671875" defaultRowHeight="16.5" customHeight="1"/>
  <cols>
    <col min="1" max="1" width="1.44140625" style="3" customWidth="1"/>
    <col min="2" max="2" width="21.6640625" style="182" bestFit="1" customWidth="1"/>
    <col min="3" max="4" width="13.33203125" style="3" customWidth="1"/>
    <col min="5" max="5" width="13.77734375" style="3" bestFit="1" customWidth="1"/>
    <col min="6" max="7" width="13.33203125" style="3" customWidth="1"/>
    <col min="8" max="8" width="13.33203125" style="3" bestFit="1" customWidth="1"/>
    <col min="9" max="14" width="8.88671875" style="3"/>
    <col min="15" max="15" width="9.88671875" style="3" bestFit="1" customWidth="1"/>
    <col min="16" max="16384" width="8.88671875" style="3"/>
  </cols>
  <sheetData>
    <row r="1" spans="1:17" ht="16.5" customHeight="1">
      <c r="A1" s="213" t="s">
        <v>185</v>
      </c>
      <c r="B1" s="213"/>
      <c r="C1" s="213"/>
      <c r="D1" s="213"/>
      <c r="E1" s="213"/>
      <c r="F1" s="238"/>
      <c r="G1" s="238"/>
      <c r="H1" s="238"/>
    </row>
    <row r="2" spans="1:17" ht="16.5" customHeight="1">
      <c r="A2" s="161"/>
      <c r="B2" s="181"/>
      <c r="C2" s="161"/>
      <c r="D2" s="161"/>
      <c r="E2" s="161"/>
      <c r="F2" s="164"/>
      <c r="G2" s="164"/>
      <c r="H2" s="164"/>
    </row>
    <row r="3" spans="1:17" ht="16.5" customHeight="1">
      <c r="A3" s="236" t="s">
        <v>296</v>
      </c>
      <c r="B3" s="236"/>
      <c r="C3" s="236"/>
      <c r="D3" s="236"/>
      <c r="E3" s="236"/>
      <c r="F3" s="238"/>
      <c r="G3" s="238"/>
      <c r="H3" s="238"/>
    </row>
    <row r="4" spans="1:17" ht="16.5" customHeight="1">
      <c r="A4" s="236" t="s">
        <v>294</v>
      </c>
      <c r="B4" s="236"/>
      <c r="C4" s="236"/>
      <c r="D4" s="236"/>
      <c r="E4" s="236"/>
      <c r="F4" s="238"/>
      <c r="G4" s="238"/>
      <c r="H4" s="238"/>
    </row>
    <row r="5" spans="1:17" ht="22.15" customHeight="1"/>
    <row r="6" spans="1:17" ht="16.5" customHeight="1">
      <c r="A6" s="14" t="str">
        <f>손익계산서!A6</f>
        <v>서울특별시립청소년직업체험센터</v>
      </c>
      <c r="H6" s="23" t="s">
        <v>35</v>
      </c>
    </row>
    <row r="7" spans="1:17" ht="18.75" customHeight="1">
      <c r="A7" s="219" t="s">
        <v>53</v>
      </c>
      <c r="B7" s="220"/>
      <c r="C7" s="216" t="str">
        <f>손익계산서!D7</f>
        <v xml:space="preserve">제 18(당) 기 </v>
      </c>
      <c r="D7" s="239"/>
      <c r="E7" s="217"/>
      <c r="F7" s="216" t="str">
        <f>손익계산서!F7</f>
        <v xml:space="preserve">제 17(전) 기 </v>
      </c>
      <c r="G7" s="239"/>
      <c r="H7" s="217"/>
    </row>
    <row r="8" spans="1:17" ht="18.75" customHeight="1">
      <c r="A8" s="222"/>
      <c r="B8" s="223"/>
      <c r="C8" s="25" t="s">
        <v>186</v>
      </c>
      <c r="D8" s="162" t="s">
        <v>187</v>
      </c>
      <c r="E8" s="25" t="s">
        <v>54</v>
      </c>
      <c r="F8" s="25" t="s">
        <v>186</v>
      </c>
      <c r="G8" s="162" t="s">
        <v>187</v>
      </c>
      <c r="H8" s="25" t="s">
        <v>54</v>
      </c>
    </row>
    <row r="9" spans="1:17" ht="18.75" customHeight="1">
      <c r="A9" s="171" t="s">
        <v>188</v>
      </c>
      <c r="B9" s="183"/>
      <c r="C9" s="152"/>
      <c r="D9" s="153"/>
      <c r="E9" s="152"/>
      <c r="F9" s="152"/>
      <c r="G9" s="153"/>
      <c r="H9" s="152"/>
      <c r="M9" s="165"/>
      <c r="N9" s="165"/>
      <c r="O9" s="165"/>
      <c r="P9" s="165"/>
      <c r="Q9" s="165"/>
    </row>
    <row r="10" spans="1:17" ht="18.75" customHeight="1">
      <c r="A10" s="31"/>
      <c r="B10" s="180" t="s">
        <v>192</v>
      </c>
      <c r="C10" s="152">
        <f>C11+C13+C16</f>
        <v>343052000</v>
      </c>
      <c r="D10" s="152">
        <f>D11+D13+D16</f>
        <v>331927100</v>
      </c>
      <c r="E10" s="152">
        <f>C10-D10</f>
        <v>11124900</v>
      </c>
      <c r="F10" s="152">
        <f>F11+F13+F16</f>
        <v>288930000</v>
      </c>
      <c r="G10" s="152">
        <f>G11+G13+G16</f>
        <v>286227198</v>
      </c>
      <c r="H10" s="152">
        <f>F10-G10</f>
        <v>2702802</v>
      </c>
      <c r="M10" s="165"/>
      <c r="N10" s="165"/>
      <c r="O10" s="165"/>
      <c r="P10" s="165"/>
      <c r="Q10" s="165"/>
    </row>
    <row r="11" spans="1:17" ht="18.75" customHeight="1">
      <c r="A11" s="32"/>
      <c r="B11" s="180" t="s">
        <v>193</v>
      </c>
      <c r="C11" s="152">
        <f>SUM(C12:C12)</f>
        <v>18580000</v>
      </c>
      <c r="D11" s="152">
        <f>SUM(D12:D12)</f>
        <v>17324220</v>
      </c>
      <c r="E11" s="152">
        <f t="shared" ref="E11:E31" si="0">C11-D11</f>
        <v>1255780</v>
      </c>
      <c r="F11" s="152">
        <f>SUM(F12:F12)</f>
        <v>18300000</v>
      </c>
      <c r="G11" s="152">
        <f>SUM(G12:G12)</f>
        <v>18888970</v>
      </c>
      <c r="H11" s="152">
        <f t="shared" ref="H11:H17" si="1">F11-G11</f>
        <v>-588970</v>
      </c>
      <c r="M11" s="165"/>
      <c r="N11" s="165"/>
      <c r="O11" s="165"/>
      <c r="P11" s="165"/>
      <c r="Q11" s="165"/>
    </row>
    <row r="12" spans="1:17" ht="18.75" customHeight="1">
      <c r="A12" s="32"/>
      <c r="B12" s="180" t="s">
        <v>194</v>
      </c>
      <c r="C12" s="154">
        <v>18580000</v>
      </c>
      <c r="D12" s="155">
        <v>17324220</v>
      </c>
      <c r="E12" s="152">
        <f t="shared" si="0"/>
        <v>1255780</v>
      </c>
      <c r="F12" s="154">
        <v>18300000</v>
      </c>
      <c r="G12" s="155">
        <v>18888970</v>
      </c>
      <c r="H12" s="152">
        <f t="shared" si="1"/>
        <v>-588970</v>
      </c>
      <c r="M12" s="165"/>
      <c r="N12" s="165"/>
      <c r="O12" s="165"/>
      <c r="P12" s="165"/>
      <c r="Q12" s="165"/>
    </row>
    <row r="13" spans="1:17" ht="18.75" customHeight="1">
      <c r="A13" s="32"/>
      <c r="B13" s="180" t="s">
        <v>195</v>
      </c>
      <c r="C13" s="152">
        <f>SUM(C14:C15)</f>
        <v>324472000</v>
      </c>
      <c r="D13" s="152">
        <f>SUM(D14:D15)</f>
        <v>314602880</v>
      </c>
      <c r="E13" s="152">
        <f t="shared" si="0"/>
        <v>9869120</v>
      </c>
      <c r="F13" s="152">
        <f>SUM(F14:F15)</f>
        <v>270630000</v>
      </c>
      <c r="G13" s="152">
        <f>SUM(G14:G15)</f>
        <v>267338228</v>
      </c>
      <c r="H13" s="152">
        <f t="shared" si="1"/>
        <v>3291772</v>
      </c>
      <c r="M13" s="165"/>
      <c r="N13" s="165"/>
      <c r="O13" s="165"/>
      <c r="P13" s="165"/>
      <c r="Q13" s="165"/>
    </row>
    <row r="14" spans="1:17" ht="18.75" hidden="1" customHeight="1">
      <c r="A14" s="32"/>
      <c r="B14" s="180" t="s">
        <v>196</v>
      </c>
      <c r="C14" s="152">
        <v>0</v>
      </c>
      <c r="D14" s="152">
        <v>0</v>
      </c>
      <c r="E14" s="152">
        <f t="shared" si="0"/>
        <v>0</v>
      </c>
      <c r="F14" s="152">
        <v>0</v>
      </c>
      <c r="G14" s="152">
        <v>0</v>
      </c>
      <c r="H14" s="152">
        <f t="shared" si="1"/>
        <v>0</v>
      </c>
      <c r="M14" s="165"/>
      <c r="N14" s="165"/>
      <c r="O14" s="165"/>
      <c r="P14" s="165"/>
      <c r="Q14" s="165"/>
    </row>
    <row r="15" spans="1:17" ht="18.75" customHeight="1">
      <c r="A15" s="32"/>
      <c r="B15" s="184" t="s">
        <v>197</v>
      </c>
      <c r="C15" s="152">
        <v>324472000</v>
      </c>
      <c r="D15" s="152">
        <v>314602880</v>
      </c>
      <c r="E15" s="152">
        <f t="shared" si="0"/>
        <v>9869120</v>
      </c>
      <c r="F15" s="152">
        <v>270630000</v>
      </c>
      <c r="G15" s="152">
        <v>267338228</v>
      </c>
      <c r="H15" s="152">
        <f t="shared" si="1"/>
        <v>3291772</v>
      </c>
      <c r="M15" s="165"/>
      <c r="N15" s="165"/>
      <c r="O15" s="165"/>
      <c r="P15" s="165"/>
      <c r="Q15" s="165"/>
    </row>
    <row r="16" spans="1:17" ht="18.75" hidden="1" customHeight="1">
      <c r="A16" s="32"/>
      <c r="B16" s="184" t="s">
        <v>198</v>
      </c>
      <c r="C16" s="156">
        <f>SUM(C17)</f>
        <v>0</v>
      </c>
      <c r="D16" s="156">
        <f>SUM(D17)</f>
        <v>0</v>
      </c>
      <c r="E16" s="152">
        <f t="shared" si="0"/>
        <v>0</v>
      </c>
      <c r="F16" s="156">
        <f>SUM(F17)</f>
        <v>0</v>
      </c>
      <c r="G16" s="156">
        <f>SUM(G17)</f>
        <v>0</v>
      </c>
      <c r="H16" s="152">
        <f t="shared" si="1"/>
        <v>0</v>
      </c>
      <c r="M16" s="165"/>
      <c r="N16" s="165"/>
      <c r="O16" s="165"/>
      <c r="P16" s="165"/>
      <c r="Q16" s="165"/>
    </row>
    <row r="17" spans="1:17" ht="18.75" hidden="1" customHeight="1">
      <c r="A17" s="32"/>
      <c r="B17" s="184" t="s">
        <v>199</v>
      </c>
      <c r="C17" s="156">
        <v>0</v>
      </c>
      <c r="D17" s="156">
        <v>0</v>
      </c>
      <c r="E17" s="152">
        <f t="shared" si="0"/>
        <v>0</v>
      </c>
      <c r="F17" s="156">
        <v>0</v>
      </c>
      <c r="G17" s="156">
        <v>0</v>
      </c>
      <c r="H17" s="152">
        <f t="shared" si="1"/>
        <v>0</v>
      </c>
      <c r="M17" s="165"/>
      <c r="N17" s="165"/>
      <c r="O17" s="165"/>
      <c r="P17" s="165"/>
      <c r="Q17" s="165"/>
    </row>
    <row r="18" spans="1:17" ht="18.75" customHeight="1">
      <c r="A18" s="32"/>
      <c r="B18" s="180" t="s">
        <v>200</v>
      </c>
      <c r="C18" s="152">
        <f>C19+C20+C23+C24+C25</f>
        <v>1975817000</v>
      </c>
      <c r="D18" s="152">
        <f>D19+D20+D23+D24+D25</f>
        <v>1975816760</v>
      </c>
      <c r="E18" s="152">
        <f>E19+E20+E25</f>
        <v>240</v>
      </c>
      <c r="F18" s="152">
        <f>F19+F20+F23+F24+F25</f>
        <v>2266585000</v>
      </c>
      <c r="G18" s="152">
        <f>G19+G20+G23+G24+G25</f>
        <v>2268584670</v>
      </c>
      <c r="H18" s="152">
        <f>H19+H20+H25</f>
        <v>-1999670</v>
      </c>
      <c r="M18" s="165"/>
      <c r="N18" s="165"/>
      <c r="O18" s="165"/>
      <c r="P18" s="165"/>
      <c r="Q18" s="165"/>
    </row>
    <row r="19" spans="1:17" ht="18.75" customHeight="1">
      <c r="A19" s="32"/>
      <c r="B19" s="180" t="s">
        <v>201</v>
      </c>
      <c r="C19" s="152">
        <v>50780000</v>
      </c>
      <c r="D19" s="157">
        <v>50780000</v>
      </c>
      <c r="E19" s="152">
        <f t="shared" ref="E19:E25" si="2">C19-D19</f>
        <v>0</v>
      </c>
      <c r="F19" s="152">
        <v>93000000</v>
      </c>
      <c r="G19" s="157">
        <v>93000000</v>
      </c>
      <c r="H19" s="152">
        <f t="shared" ref="H19:H31" si="3">F19-G19</f>
        <v>0</v>
      </c>
      <c r="M19" s="165"/>
      <c r="N19" s="165"/>
      <c r="O19" s="165"/>
      <c r="P19" s="165"/>
      <c r="Q19" s="165"/>
    </row>
    <row r="20" spans="1:17" ht="18.75" customHeight="1">
      <c r="A20" s="32"/>
      <c r="B20" s="185" t="s">
        <v>297</v>
      </c>
      <c r="C20" s="152">
        <f>SUM(C21:C22)</f>
        <v>1706512000</v>
      </c>
      <c r="D20" s="157">
        <f>SUM(D21:D22)</f>
        <v>1706512000</v>
      </c>
      <c r="E20" s="152">
        <f t="shared" si="2"/>
        <v>0</v>
      </c>
      <c r="F20" s="152">
        <f>SUM(F21:F22)</f>
        <v>1703439000</v>
      </c>
      <c r="G20" s="157">
        <f>SUM(G21:G22)</f>
        <v>1705439000</v>
      </c>
      <c r="H20" s="152">
        <f t="shared" si="3"/>
        <v>-2000000</v>
      </c>
      <c r="M20" s="165"/>
      <c r="N20" s="165"/>
      <c r="O20" s="165"/>
      <c r="P20" s="165"/>
      <c r="Q20" s="165"/>
    </row>
    <row r="21" spans="1:17" ht="18.75" customHeight="1">
      <c r="A21" s="32"/>
      <c r="B21" s="185" t="s">
        <v>202</v>
      </c>
      <c r="C21" s="152">
        <v>1704812000</v>
      </c>
      <c r="D21" s="152">
        <v>1704812000</v>
      </c>
      <c r="E21" s="152">
        <f t="shared" si="2"/>
        <v>0</v>
      </c>
      <c r="F21" s="152">
        <v>1702289000</v>
      </c>
      <c r="G21" s="152">
        <v>1702289000</v>
      </c>
      <c r="H21" s="152">
        <f t="shared" si="3"/>
        <v>0</v>
      </c>
      <c r="M21" s="165"/>
      <c r="N21" s="165"/>
      <c r="O21" s="165"/>
      <c r="P21" s="165"/>
      <c r="Q21" s="165"/>
    </row>
    <row r="22" spans="1:17" ht="18.75" customHeight="1">
      <c r="A22" s="32"/>
      <c r="B22" s="185" t="s">
        <v>203</v>
      </c>
      <c r="C22" s="152">
        <v>1700000</v>
      </c>
      <c r="D22" s="157">
        <v>1700000</v>
      </c>
      <c r="E22" s="152">
        <f t="shared" si="2"/>
        <v>0</v>
      </c>
      <c r="F22" s="152">
        <v>1150000</v>
      </c>
      <c r="G22" s="157">
        <v>3150000</v>
      </c>
      <c r="H22" s="152">
        <f t="shared" si="3"/>
        <v>-2000000</v>
      </c>
      <c r="M22" s="165"/>
      <c r="N22" s="165"/>
      <c r="O22" s="165"/>
      <c r="P22" s="165"/>
      <c r="Q22" s="165"/>
    </row>
    <row r="23" spans="1:17" ht="18.75" customHeight="1">
      <c r="A23" s="32"/>
      <c r="B23" s="185" t="s">
        <v>298</v>
      </c>
      <c r="C23" s="152">
        <v>0</v>
      </c>
      <c r="D23" s="152">
        <v>0</v>
      </c>
      <c r="E23" s="152">
        <f t="shared" si="2"/>
        <v>0</v>
      </c>
      <c r="F23" s="152">
        <v>37750000</v>
      </c>
      <c r="G23" s="152">
        <v>37750000</v>
      </c>
      <c r="H23" s="152">
        <f t="shared" si="3"/>
        <v>0</v>
      </c>
      <c r="M23" s="165"/>
      <c r="N23" s="165"/>
      <c r="O23" s="165"/>
      <c r="P23" s="165"/>
      <c r="Q23" s="165"/>
    </row>
    <row r="24" spans="1:17" ht="18.75" customHeight="1">
      <c r="A24" s="32"/>
      <c r="B24" s="185" t="s">
        <v>204</v>
      </c>
      <c r="C24" s="152">
        <v>25000000</v>
      </c>
      <c r="D24" s="152">
        <v>25000000</v>
      </c>
      <c r="E24" s="152">
        <f t="shared" si="2"/>
        <v>0</v>
      </c>
      <c r="F24" s="152">
        <v>290000000</v>
      </c>
      <c r="G24" s="152">
        <v>290000000</v>
      </c>
      <c r="H24" s="152">
        <f t="shared" si="3"/>
        <v>0</v>
      </c>
      <c r="M24" s="165"/>
      <c r="N24" s="165"/>
      <c r="O24" s="165"/>
      <c r="P24" s="165"/>
      <c r="Q24" s="165"/>
    </row>
    <row r="25" spans="1:17" ht="18.75" customHeight="1">
      <c r="A25" s="32"/>
      <c r="B25" s="185" t="s">
        <v>299</v>
      </c>
      <c r="C25" s="152">
        <v>193525000</v>
      </c>
      <c r="D25" s="157">
        <v>193524760</v>
      </c>
      <c r="E25" s="152">
        <f t="shared" si="2"/>
        <v>240</v>
      </c>
      <c r="F25" s="152">
        <v>142396000</v>
      </c>
      <c r="G25" s="157">
        <v>142395670</v>
      </c>
      <c r="H25" s="152">
        <f t="shared" si="3"/>
        <v>330</v>
      </c>
      <c r="M25" s="165"/>
      <c r="N25" s="165"/>
      <c r="O25" s="165"/>
      <c r="P25" s="165"/>
      <c r="Q25" s="165"/>
    </row>
    <row r="26" spans="1:17" ht="18.75" customHeight="1">
      <c r="A26" s="31"/>
      <c r="B26" s="180" t="s">
        <v>205</v>
      </c>
      <c r="C26" s="152">
        <f>SUM(C27:C31)</f>
        <v>1647226000</v>
      </c>
      <c r="D26" s="152">
        <f>SUM(D27:D31)</f>
        <v>1613411937</v>
      </c>
      <c r="E26" s="152">
        <f t="shared" si="0"/>
        <v>33814063</v>
      </c>
      <c r="F26" s="152">
        <f>SUM(F27:F31)</f>
        <v>1501894000</v>
      </c>
      <c r="G26" s="152">
        <f>SUM(G27:G31)</f>
        <v>1521067913</v>
      </c>
      <c r="H26" s="152">
        <f t="shared" si="3"/>
        <v>-19173913</v>
      </c>
      <c r="M26" s="165"/>
      <c r="N26" s="165"/>
      <c r="O26" s="165"/>
      <c r="P26" s="165"/>
      <c r="Q26" s="165"/>
    </row>
    <row r="27" spans="1:17" ht="18.75" customHeight="1">
      <c r="A27" s="31"/>
      <c r="B27" s="184" t="s">
        <v>300</v>
      </c>
      <c r="C27" s="152">
        <v>1185426000</v>
      </c>
      <c r="D27" s="166">
        <v>1185426292</v>
      </c>
      <c r="E27" s="152">
        <f t="shared" si="0"/>
        <v>-292</v>
      </c>
      <c r="F27" s="152">
        <v>840795000</v>
      </c>
      <c r="G27" s="166">
        <v>840795088</v>
      </c>
      <c r="H27" s="152">
        <f t="shared" si="3"/>
        <v>-88</v>
      </c>
      <c r="M27" s="165"/>
      <c r="N27" s="165"/>
      <c r="O27" s="165"/>
      <c r="P27" s="165"/>
      <c r="Q27" s="165"/>
    </row>
    <row r="28" spans="1:17" ht="18.75" customHeight="1">
      <c r="A28" s="31"/>
      <c r="B28" s="184" t="s">
        <v>206</v>
      </c>
      <c r="C28" s="152">
        <v>225000000</v>
      </c>
      <c r="D28" s="167">
        <v>225000000</v>
      </c>
      <c r="E28" s="152">
        <f t="shared" si="0"/>
        <v>0</v>
      </c>
      <c r="F28" s="152">
        <v>440905000</v>
      </c>
      <c r="G28" s="167">
        <v>440905000</v>
      </c>
      <c r="H28" s="152">
        <f t="shared" si="3"/>
        <v>0</v>
      </c>
      <c r="M28" s="165"/>
      <c r="N28" s="165"/>
      <c r="O28" s="165"/>
      <c r="P28" s="165"/>
      <c r="Q28" s="165"/>
    </row>
    <row r="29" spans="1:17" ht="18.75" customHeight="1">
      <c r="A29" s="31"/>
      <c r="B29" s="184" t="s">
        <v>207</v>
      </c>
      <c r="C29" s="156">
        <v>220000000</v>
      </c>
      <c r="D29" s="168">
        <v>186474110</v>
      </c>
      <c r="E29" s="152">
        <f t="shared" si="0"/>
        <v>33525890</v>
      </c>
      <c r="F29" s="156">
        <v>210032000</v>
      </c>
      <c r="G29" s="168">
        <v>229110160</v>
      </c>
      <c r="H29" s="152">
        <f t="shared" si="3"/>
        <v>-19078160</v>
      </c>
      <c r="M29" s="165"/>
      <c r="N29" s="165"/>
      <c r="O29" s="165"/>
      <c r="P29" s="165"/>
      <c r="Q29" s="165"/>
    </row>
    <row r="30" spans="1:17" ht="18.75" customHeight="1">
      <c r="A30" s="31"/>
      <c r="B30" s="180" t="s">
        <v>208</v>
      </c>
      <c r="C30" s="152">
        <v>16800000</v>
      </c>
      <c r="D30" s="169">
        <v>16511535</v>
      </c>
      <c r="E30" s="152">
        <f t="shared" si="0"/>
        <v>288465</v>
      </c>
      <c r="F30" s="152">
        <v>8900000</v>
      </c>
      <c r="G30" s="169">
        <v>8995691</v>
      </c>
      <c r="H30" s="152">
        <f t="shared" si="3"/>
        <v>-95691</v>
      </c>
      <c r="M30" s="165"/>
      <c r="N30" s="165"/>
      <c r="O30" s="165"/>
      <c r="P30" s="165"/>
      <c r="Q30" s="165"/>
    </row>
    <row r="31" spans="1:17" ht="18.75" customHeight="1">
      <c r="A31" s="31"/>
      <c r="B31" s="180" t="s">
        <v>209</v>
      </c>
      <c r="C31" s="152"/>
      <c r="D31" s="170"/>
      <c r="E31" s="152">
        <f t="shared" si="0"/>
        <v>0</v>
      </c>
      <c r="F31" s="152">
        <v>1262000</v>
      </c>
      <c r="G31" s="170">
        <v>1261974</v>
      </c>
      <c r="H31" s="152">
        <f t="shared" si="3"/>
        <v>26</v>
      </c>
      <c r="M31" s="165"/>
      <c r="N31" s="165"/>
      <c r="O31" s="165"/>
      <c r="P31" s="165"/>
      <c r="Q31" s="165"/>
    </row>
    <row r="32" spans="1:17" ht="18.75" customHeight="1">
      <c r="A32" s="33"/>
      <c r="B32" s="186" t="s">
        <v>210</v>
      </c>
      <c r="C32" s="173">
        <f t="shared" ref="C32:E32" si="4">C10+C18+C26</f>
        <v>3966095000</v>
      </c>
      <c r="D32" s="173">
        <f>D10+D18+D26</f>
        <v>3921155797</v>
      </c>
      <c r="E32" s="173">
        <f t="shared" si="4"/>
        <v>44939203</v>
      </c>
      <c r="F32" s="173">
        <f t="shared" ref="F32:H32" si="5">F10+F18+F26</f>
        <v>4057409000</v>
      </c>
      <c r="G32" s="173">
        <f t="shared" si="5"/>
        <v>4075879781</v>
      </c>
      <c r="H32" s="173">
        <f t="shared" si="5"/>
        <v>-18470781</v>
      </c>
      <c r="M32" s="165"/>
      <c r="N32" s="165"/>
      <c r="O32" s="165"/>
      <c r="P32" s="165"/>
      <c r="Q32" s="165"/>
    </row>
    <row r="33" spans="1:17" ht="18.75" customHeight="1">
      <c r="A33" s="172" t="s">
        <v>189</v>
      </c>
      <c r="B33" s="183"/>
      <c r="C33" s="152"/>
      <c r="D33" s="152"/>
      <c r="E33" s="152"/>
      <c r="F33" s="152"/>
      <c r="G33" s="152"/>
      <c r="H33" s="152"/>
      <c r="M33" s="165"/>
      <c r="N33" s="165"/>
      <c r="O33" s="165"/>
      <c r="P33" s="165"/>
      <c r="Q33" s="165"/>
    </row>
    <row r="34" spans="1:17" ht="18.75" customHeight="1">
      <c r="A34" s="34"/>
      <c r="B34" s="184" t="s">
        <v>211</v>
      </c>
      <c r="C34" s="157">
        <f>C35+C37+C38</f>
        <v>1455643000</v>
      </c>
      <c r="D34" s="157">
        <f>D35+D37+D38</f>
        <v>1141029680</v>
      </c>
      <c r="E34" s="157">
        <f t="shared" ref="E34:E41" si="6">C34-D34</f>
        <v>314613320</v>
      </c>
      <c r="F34" s="157">
        <f>F35+F37+F38</f>
        <v>1372374000</v>
      </c>
      <c r="G34" s="157">
        <f>G35+G37+G38</f>
        <v>902747188</v>
      </c>
      <c r="H34" s="157">
        <f t="shared" ref="H34:H43" si="7">F34-G34</f>
        <v>469626812</v>
      </c>
      <c r="M34" s="165"/>
      <c r="N34" s="165"/>
      <c r="O34" s="165"/>
      <c r="P34" s="165"/>
      <c r="Q34" s="165"/>
    </row>
    <row r="35" spans="1:17" ht="18.75" customHeight="1">
      <c r="A35" s="34"/>
      <c r="B35" s="184" t="s">
        <v>212</v>
      </c>
      <c r="C35" s="157">
        <f>SUM(C36:C36)</f>
        <v>462508000</v>
      </c>
      <c r="D35" s="157">
        <f>SUM(D36:D36)</f>
        <v>456946780</v>
      </c>
      <c r="E35" s="157">
        <f t="shared" si="6"/>
        <v>5561220</v>
      </c>
      <c r="F35" s="157">
        <f>SUM(F36:F36)</f>
        <v>411521000</v>
      </c>
      <c r="G35" s="157">
        <f>SUM(G36:G36)</f>
        <v>337960267</v>
      </c>
      <c r="H35" s="157">
        <f t="shared" si="7"/>
        <v>73560733</v>
      </c>
      <c r="M35" s="165"/>
      <c r="N35" s="165"/>
      <c r="O35" s="165"/>
      <c r="P35" s="165"/>
      <c r="Q35" s="165"/>
    </row>
    <row r="36" spans="1:17" ht="18.75" customHeight="1">
      <c r="A36" s="34"/>
      <c r="B36" s="180" t="s">
        <v>213</v>
      </c>
      <c r="C36" s="157">
        <v>462508000</v>
      </c>
      <c r="D36" s="157">
        <v>456946780</v>
      </c>
      <c r="E36" s="157">
        <f t="shared" si="6"/>
        <v>5561220</v>
      </c>
      <c r="F36" s="157">
        <v>411521000</v>
      </c>
      <c r="G36" s="157">
        <v>337960267</v>
      </c>
      <c r="H36" s="157">
        <f t="shared" si="7"/>
        <v>73560733</v>
      </c>
      <c r="M36" s="165"/>
      <c r="N36" s="165"/>
      <c r="O36" s="165"/>
      <c r="P36" s="165"/>
      <c r="Q36" s="165"/>
    </row>
    <row r="37" spans="1:17" ht="18.75" customHeight="1">
      <c r="A37" s="34"/>
      <c r="B37" s="180" t="s">
        <v>214</v>
      </c>
      <c r="C37" s="157">
        <v>0</v>
      </c>
      <c r="D37" s="157">
        <v>0</v>
      </c>
      <c r="E37" s="157">
        <f t="shared" si="6"/>
        <v>0</v>
      </c>
      <c r="F37" s="157">
        <v>0</v>
      </c>
      <c r="G37" s="157">
        <v>0</v>
      </c>
      <c r="H37" s="157">
        <f t="shared" si="7"/>
        <v>0</v>
      </c>
      <c r="M37" s="165"/>
      <c r="N37" s="165"/>
      <c r="O37" s="165"/>
      <c r="P37" s="165"/>
      <c r="Q37" s="165"/>
    </row>
    <row r="38" spans="1:17" ht="18.75" customHeight="1">
      <c r="A38" s="34"/>
      <c r="B38" s="180" t="s">
        <v>215</v>
      </c>
      <c r="C38" s="156">
        <f>SUM(C39:C40)</f>
        <v>993135000</v>
      </c>
      <c r="D38" s="156">
        <f>SUM(D39:D40)</f>
        <v>684082900</v>
      </c>
      <c r="E38" s="157">
        <f t="shared" si="6"/>
        <v>309052100</v>
      </c>
      <c r="F38" s="156">
        <f>SUM(F39:F40)</f>
        <v>960853000</v>
      </c>
      <c r="G38" s="156">
        <f>SUM(G39:G40)</f>
        <v>564786921</v>
      </c>
      <c r="H38" s="157">
        <f t="shared" si="7"/>
        <v>396066079</v>
      </c>
      <c r="M38" s="165"/>
      <c r="N38" s="165"/>
      <c r="O38" s="165"/>
      <c r="P38" s="165"/>
      <c r="Q38" s="165"/>
    </row>
    <row r="39" spans="1:17" ht="18.75" customHeight="1">
      <c r="A39" s="34"/>
      <c r="B39" s="180" t="s">
        <v>216</v>
      </c>
      <c r="C39" s="156">
        <v>1560000</v>
      </c>
      <c r="D39" s="152">
        <v>1559910</v>
      </c>
      <c r="E39" s="157">
        <f t="shared" si="6"/>
        <v>90</v>
      </c>
      <c r="F39" s="156">
        <v>2000000</v>
      </c>
      <c r="G39" s="152">
        <v>2000000</v>
      </c>
      <c r="H39" s="157">
        <f t="shared" si="7"/>
        <v>0</v>
      </c>
      <c r="M39" s="165"/>
      <c r="N39" s="165"/>
      <c r="O39" s="165"/>
      <c r="P39" s="165"/>
      <c r="Q39" s="165"/>
    </row>
    <row r="40" spans="1:17" ht="18.75" customHeight="1">
      <c r="A40" s="34"/>
      <c r="B40" s="180" t="s">
        <v>217</v>
      </c>
      <c r="C40" s="156">
        <v>991575000</v>
      </c>
      <c r="D40" s="152">
        <v>682522990</v>
      </c>
      <c r="E40" s="157">
        <f t="shared" si="6"/>
        <v>309052010</v>
      </c>
      <c r="F40" s="156">
        <v>958853000</v>
      </c>
      <c r="G40" s="152">
        <v>562786921</v>
      </c>
      <c r="H40" s="157">
        <f t="shared" si="7"/>
        <v>396066079</v>
      </c>
      <c r="M40" s="165"/>
      <c r="N40" s="165"/>
      <c r="O40" s="165"/>
      <c r="P40" s="165"/>
      <c r="Q40" s="165"/>
    </row>
    <row r="41" spans="1:17" s="194" customFormat="1" ht="18.75" customHeight="1">
      <c r="A41" s="192"/>
      <c r="B41" s="185" t="s">
        <v>218</v>
      </c>
      <c r="C41" s="193">
        <f>SUM(C42:C42)</f>
        <v>873962000</v>
      </c>
      <c r="D41" s="193">
        <f>SUM(D42:D42)</f>
        <v>863008700</v>
      </c>
      <c r="E41" s="193">
        <f t="shared" si="6"/>
        <v>10953300</v>
      </c>
      <c r="F41" s="193">
        <f>SUM(F42:F42)</f>
        <v>874231000</v>
      </c>
      <c r="G41" s="193">
        <f>SUM(G42:G42)</f>
        <v>808624618</v>
      </c>
      <c r="H41" s="193">
        <f t="shared" si="7"/>
        <v>65606382</v>
      </c>
      <c r="M41" s="195"/>
      <c r="N41" s="195"/>
      <c r="O41" s="195"/>
      <c r="P41" s="195"/>
      <c r="Q41" s="195"/>
    </row>
    <row r="42" spans="1:17" s="194" customFormat="1" ht="18.75" customHeight="1">
      <c r="A42" s="35"/>
      <c r="B42" s="185" t="s">
        <v>219</v>
      </c>
      <c r="C42" s="193">
        <v>873962000</v>
      </c>
      <c r="D42" s="193">
        <v>863008700</v>
      </c>
      <c r="E42" s="193">
        <f t="shared" ref="E42:E88" si="8">C42-D42</f>
        <v>10953300</v>
      </c>
      <c r="F42" s="193">
        <v>874231000</v>
      </c>
      <c r="G42" s="193">
        <v>808624618</v>
      </c>
      <c r="H42" s="193">
        <f t="shared" si="7"/>
        <v>65606382</v>
      </c>
      <c r="M42" s="195"/>
      <c r="N42" s="195"/>
      <c r="O42" s="195"/>
      <c r="P42" s="195"/>
      <c r="Q42" s="195"/>
    </row>
    <row r="43" spans="1:17" s="194" customFormat="1" ht="18.75" customHeight="1">
      <c r="A43" s="192"/>
      <c r="B43" s="185" t="s">
        <v>220</v>
      </c>
      <c r="C43" s="193">
        <f>C44+C60+C62+C66</f>
        <v>442212000</v>
      </c>
      <c r="D43" s="193">
        <f>D44+D60+D62+D66</f>
        <v>430489313</v>
      </c>
      <c r="E43" s="193">
        <f t="shared" si="8"/>
        <v>11722687</v>
      </c>
      <c r="F43" s="193">
        <f>F44+F60+F62+F66</f>
        <v>433107000</v>
      </c>
      <c r="G43" s="193">
        <f>G44+G60+G62+G66</f>
        <v>385504550</v>
      </c>
      <c r="H43" s="193">
        <f t="shared" si="7"/>
        <v>47602450</v>
      </c>
      <c r="M43" s="195"/>
      <c r="N43" s="195"/>
      <c r="O43" s="195"/>
      <c r="P43" s="195"/>
      <c r="Q43" s="195"/>
    </row>
    <row r="44" spans="1:17" s="194" customFormat="1" ht="18.75" customHeight="1">
      <c r="A44" s="192"/>
      <c r="B44" s="185" t="s">
        <v>221</v>
      </c>
      <c r="C44" s="193">
        <f>C45+C52+C58+C59</f>
        <v>372192000</v>
      </c>
      <c r="D44" s="193">
        <f t="shared" ref="D44:H44" si="9">D45+D52+D58+D59</f>
        <v>360891323</v>
      </c>
      <c r="E44" s="193">
        <f t="shared" si="9"/>
        <v>11300677</v>
      </c>
      <c r="F44" s="193">
        <f t="shared" si="9"/>
        <v>361691000</v>
      </c>
      <c r="G44" s="193">
        <f t="shared" si="9"/>
        <v>316780850</v>
      </c>
      <c r="H44" s="193">
        <f t="shared" si="9"/>
        <v>44910150</v>
      </c>
      <c r="M44" s="195"/>
      <c r="N44" s="195"/>
      <c r="O44" s="195"/>
      <c r="P44" s="195"/>
      <c r="Q44" s="195"/>
    </row>
    <row r="45" spans="1:17" s="194" customFormat="1" ht="18.75" customHeight="1">
      <c r="A45" s="192"/>
      <c r="B45" s="196" t="s">
        <v>222</v>
      </c>
      <c r="C45" s="197">
        <f>SUM(C46:C51)</f>
        <v>234420000</v>
      </c>
      <c r="D45" s="197">
        <f>SUM(D46+D47+D48+D49+D50+D51)</f>
        <v>224802856</v>
      </c>
      <c r="E45" s="197">
        <f>C45-D45</f>
        <v>9617144</v>
      </c>
      <c r="F45" s="197">
        <f>SUM(F46:F51)</f>
        <v>218393000</v>
      </c>
      <c r="G45" s="197">
        <f>SUM(G46+G47+G48+G49+G50+G51)</f>
        <v>200311934</v>
      </c>
      <c r="H45" s="197">
        <f>F45-G45</f>
        <v>18081066</v>
      </c>
      <c r="M45" s="195"/>
      <c r="N45" s="195"/>
      <c r="O45" s="195"/>
      <c r="P45" s="195"/>
      <c r="Q45" s="195"/>
    </row>
    <row r="46" spans="1:17" s="194" customFormat="1" ht="18.75" customHeight="1">
      <c r="A46" s="192"/>
      <c r="B46" s="196" t="s">
        <v>223</v>
      </c>
      <c r="C46" s="197">
        <v>223204000</v>
      </c>
      <c r="D46" s="197">
        <v>215310936</v>
      </c>
      <c r="E46" s="197">
        <f t="shared" si="8"/>
        <v>7893064</v>
      </c>
      <c r="F46" s="197">
        <v>193521000</v>
      </c>
      <c r="G46" s="197">
        <v>175945054</v>
      </c>
      <c r="H46" s="197">
        <f t="shared" ref="H46:H51" si="10">F46-G46</f>
        <v>17575946</v>
      </c>
      <c r="M46" s="195"/>
      <c r="N46" s="195"/>
      <c r="O46" s="195"/>
      <c r="P46" s="195"/>
      <c r="Q46" s="195"/>
    </row>
    <row r="47" spans="1:17" s="194" customFormat="1" ht="18.75" customHeight="1">
      <c r="A47" s="198"/>
      <c r="B47" s="199" t="s">
        <v>224</v>
      </c>
      <c r="C47" s="200">
        <v>3500000</v>
      </c>
      <c r="D47" s="200">
        <v>2503000</v>
      </c>
      <c r="E47" s="200">
        <f t="shared" si="8"/>
        <v>997000</v>
      </c>
      <c r="F47" s="200">
        <v>8677000</v>
      </c>
      <c r="G47" s="200">
        <v>6315130</v>
      </c>
      <c r="H47" s="200">
        <f t="shared" si="10"/>
        <v>2361870</v>
      </c>
      <c r="M47" s="195"/>
      <c r="N47" s="195"/>
      <c r="O47" s="195"/>
      <c r="P47" s="195"/>
      <c r="Q47" s="195"/>
    </row>
    <row r="48" spans="1:17" s="194" customFormat="1" ht="18.75" customHeight="1">
      <c r="A48" s="192"/>
      <c r="B48" s="196" t="s">
        <v>225</v>
      </c>
      <c r="C48" s="197">
        <v>1500000</v>
      </c>
      <c r="D48" s="197">
        <v>940000</v>
      </c>
      <c r="E48" s="197">
        <f t="shared" si="8"/>
        <v>560000</v>
      </c>
      <c r="F48" s="197">
        <v>10355000</v>
      </c>
      <c r="G48" s="197">
        <v>12377000</v>
      </c>
      <c r="H48" s="197">
        <f t="shared" si="10"/>
        <v>-2022000</v>
      </c>
      <c r="M48" s="195"/>
      <c r="N48" s="195"/>
      <c r="O48" s="195"/>
      <c r="P48" s="195"/>
      <c r="Q48" s="195"/>
    </row>
    <row r="49" spans="1:17" s="194" customFormat="1" ht="18.75" customHeight="1">
      <c r="A49" s="192" t="s">
        <v>191</v>
      </c>
      <c r="B49" s="196" t="s">
        <v>226</v>
      </c>
      <c r="C49" s="197">
        <v>0</v>
      </c>
      <c r="D49" s="197">
        <v>0</v>
      </c>
      <c r="E49" s="197">
        <f t="shared" si="8"/>
        <v>0</v>
      </c>
      <c r="F49" s="197">
        <v>800000</v>
      </c>
      <c r="G49" s="197">
        <v>738460</v>
      </c>
      <c r="H49" s="197">
        <f t="shared" si="10"/>
        <v>61540</v>
      </c>
      <c r="M49" s="195"/>
      <c r="N49" s="195"/>
      <c r="O49" s="195"/>
      <c r="P49" s="195"/>
      <c r="Q49" s="195"/>
    </row>
    <row r="50" spans="1:17" s="194" customFormat="1" ht="18.75" customHeight="1">
      <c r="A50" s="192"/>
      <c r="B50" s="196" t="s">
        <v>227</v>
      </c>
      <c r="C50" s="197">
        <v>6216000</v>
      </c>
      <c r="D50" s="197">
        <v>6048920</v>
      </c>
      <c r="E50" s="197">
        <f t="shared" si="8"/>
        <v>167080</v>
      </c>
      <c r="F50" s="197">
        <v>5040000</v>
      </c>
      <c r="G50" s="197">
        <v>4936290</v>
      </c>
      <c r="H50" s="197">
        <f t="shared" si="10"/>
        <v>103710</v>
      </c>
      <c r="M50" s="195"/>
      <c r="N50" s="195"/>
      <c r="O50" s="195"/>
      <c r="P50" s="195"/>
      <c r="Q50" s="195"/>
    </row>
    <row r="51" spans="1:17" s="194" customFormat="1" ht="18.75" hidden="1" customHeight="1">
      <c r="A51" s="192"/>
      <c r="B51" s="196" t="s">
        <v>228</v>
      </c>
      <c r="C51" s="197"/>
      <c r="D51" s="197">
        <v>0</v>
      </c>
      <c r="E51" s="197">
        <f t="shared" si="8"/>
        <v>0</v>
      </c>
      <c r="F51" s="197"/>
      <c r="G51" s="197">
        <v>0</v>
      </c>
      <c r="H51" s="197">
        <f t="shared" si="10"/>
        <v>0</v>
      </c>
      <c r="M51" s="195"/>
      <c r="N51" s="195"/>
      <c r="O51" s="195"/>
      <c r="P51" s="195"/>
      <c r="Q51" s="195"/>
    </row>
    <row r="52" spans="1:17" s="194" customFormat="1" ht="18.75" customHeight="1">
      <c r="A52" s="192"/>
      <c r="B52" s="196" t="s">
        <v>229</v>
      </c>
      <c r="C52" s="197">
        <f t="shared" ref="C52:E52" si="11">SUM(C53:C57)</f>
        <v>124110000</v>
      </c>
      <c r="D52" s="197">
        <f>SUM(D53:D57)</f>
        <v>122507567</v>
      </c>
      <c r="E52" s="197">
        <f t="shared" si="11"/>
        <v>1602433</v>
      </c>
      <c r="F52" s="197">
        <f t="shared" ref="F52:H52" si="12">SUM(F53:F57)</f>
        <v>140098000</v>
      </c>
      <c r="G52" s="197">
        <f t="shared" si="12"/>
        <v>113399666</v>
      </c>
      <c r="H52" s="197">
        <f t="shared" si="12"/>
        <v>26698334</v>
      </c>
      <c r="M52" s="195"/>
      <c r="N52" s="195"/>
      <c r="O52" s="195"/>
      <c r="P52" s="195"/>
    </row>
    <row r="53" spans="1:17" s="194" customFormat="1" ht="18.75" customHeight="1">
      <c r="A53" s="192"/>
      <c r="B53" s="196" t="s">
        <v>230</v>
      </c>
      <c r="C53" s="197">
        <v>105393000</v>
      </c>
      <c r="D53" s="197">
        <v>104477750</v>
      </c>
      <c r="E53" s="197">
        <f t="shared" si="8"/>
        <v>915250</v>
      </c>
      <c r="F53" s="197">
        <v>105798000</v>
      </c>
      <c r="G53" s="197">
        <v>89568442</v>
      </c>
      <c r="H53" s="197">
        <f t="shared" ref="H53:H57" si="13">F53-G53</f>
        <v>16229558</v>
      </c>
      <c r="M53" s="195"/>
      <c r="N53" s="195"/>
      <c r="O53" s="195"/>
      <c r="P53" s="195"/>
    </row>
    <row r="54" spans="1:17" s="194" customFormat="1" ht="18.75" customHeight="1">
      <c r="A54" s="192"/>
      <c r="B54" s="196" t="s">
        <v>231</v>
      </c>
      <c r="C54" s="197">
        <v>2800000</v>
      </c>
      <c r="D54" s="197">
        <v>2674400</v>
      </c>
      <c r="E54" s="197">
        <f t="shared" si="8"/>
        <v>125600</v>
      </c>
      <c r="F54" s="197">
        <v>4000000</v>
      </c>
      <c r="G54" s="197">
        <v>2587662</v>
      </c>
      <c r="H54" s="197">
        <f t="shared" si="13"/>
        <v>1412338</v>
      </c>
    </row>
    <row r="55" spans="1:17" s="194" customFormat="1" ht="18.75" customHeight="1">
      <c r="A55" s="192"/>
      <c r="B55" s="196" t="s">
        <v>232</v>
      </c>
      <c r="C55" s="197">
        <v>13767000</v>
      </c>
      <c r="D55" s="197">
        <v>13219200</v>
      </c>
      <c r="E55" s="197">
        <f t="shared" si="8"/>
        <v>547800</v>
      </c>
      <c r="F55" s="197">
        <v>26860000</v>
      </c>
      <c r="G55" s="197">
        <v>19465830</v>
      </c>
      <c r="H55" s="197">
        <f t="shared" si="13"/>
        <v>7394170</v>
      </c>
    </row>
    <row r="56" spans="1:17" s="194" customFormat="1" ht="18.75" customHeight="1">
      <c r="A56" s="35"/>
      <c r="B56" s="196" t="s">
        <v>233</v>
      </c>
      <c r="C56" s="197">
        <v>2150000</v>
      </c>
      <c r="D56" s="197">
        <v>2136217</v>
      </c>
      <c r="E56" s="197">
        <f t="shared" si="8"/>
        <v>13783</v>
      </c>
      <c r="F56" s="197">
        <v>2440000</v>
      </c>
      <c r="G56" s="197">
        <v>1777732</v>
      </c>
      <c r="H56" s="197">
        <f t="shared" si="13"/>
        <v>662268</v>
      </c>
    </row>
    <row r="57" spans="1:17" s="194" customFormat="1" ht="18.75" customHeight="1">
      <c r="A57" s="35"/>
      <c r="B57" s="196" t="s">
        <v>234</v>
      </c>
      <c r="C57" s="197">
        <v>0</v>
      </c>
      <c r="D57" s="197">
        <v>0</v>
      </c>
      <c r="E57" s="197">
        <f t="shared" si="8"/>
        <v>0</v>
      </c>
      <c r="F57" s="197">
        <v>1000000</v>
      </c>
      <c r="G57" s="197">
        <v>0</v>
      </c>
      <c r="H57" s="197">
        <f t="shared" si="13"/>
        <v>1000000</v>
      </c>
    </row>
    <row r="58" spans="1:17" s="194" customFormat="1" ht="18.75" customHeight="1">
      <c r="A58" s="192"/>
      <c r="B58" s="196" t="s">
        <v>235</v>
      </c>
      <c r="C58" s="197">
        <v>3442000</v>
      </c>
      <c r="D58" s="197">
        <v>3441300</v>
      </c>
      <c r="E58" s="197">
        <f>C58-D58</f>
        <v>700</v>
      </c>
      <c r="F58" s="197">
        <v>3200000</v>
      </c>
      <c r="G58" s="197">
        <v>3069250</v>
      </c>
      <c r="H58" s="197">
        <f>F58-G58</f>
        <v>130750</v>
      </c>
    </row>
    <row r="59" spans="1:17" s="194" customFormat="1" ht="18.75" customHeight="1">
      <c r="A59" s="192"/>
      <c r="B59" s="196" t="s">
        <v>301</v>
      </c>
      <c r="C59" s="197">
        <v>10220000</v>
      </c>
      <c r="D59" s="197">
        <v>10139600</v>
      </c>
      <c r="E59" s="197">
        <f>C59-D59</f>
        <v>80400</v>
      </c>
      <c r="F59" s="197">
        <v>0</v>
      </c>
      <c r="G59" s="197">
        <v>0</v>
      </c>
      <c r="H59" s="197">
        <f>F59-G59</f>
        <v>0</v>
      </c>
    </row>
    <row r="60" spans="1:17" s="194" customFormat="1" ht="18.75" customHeight="1">
      <c r="A60" s="192"/>
      <c r="B60" s="196" t="s">
        <v>236</v>
      </c>
      <c r="C60" s="197">
        <f>SUM(C61)</f>
        <v>1080000</v>
      </c>
      <c r="D60" s="197">
        <f>SUM(D61)</f>
        <v>1080000</v>
      </c>
      <c r="E60" s="197">
        <f t="shared" si="8"/>
        <v>0</v>
      </c>
      <c r="F60" s="197">
        <f>SUM(F61)</f>
        <v>1596000</v>
      </c>
      <c r="G60" s="197">
        <f>SUM(G61)</f>
        <v>1596000</v>
      </c>
      <c r="H60" s="197">
        <f t="shared" ref="H60:H61" si="14">F60-G60</f>
        <v>0</v>
      </c>
    </row>
    <row r="61" spans="1:17" s="194" customFormat="1" ht="18.75" customHeight="1">
      <c r="A61" s="192"/>
      <c r="B61" s="196" t="s">
        <v>237</v>
      </c>
      <c r="C61" s="193">
        <v>1080000</v>
      </c>
      <c r="D61" s="193">
        <v>1080000</v>
      </c>
      <c r="E61" s="193">
        <f t="shared" si="8"/>
        <v>0</v>
      </c>
      <c r="F61" s="193">
        <v>1596000</v>
      </c>
      <c r="G61" s="193">
        <v>1596000</v>
      </c>
      <c r="H61" s="193">
        <f t="shared" si="14"/>
        <v>0</v>
      </c>
    </row>
    <row r="62" spans="1:17" s="194" customFormat="1" ht="18.75" customHeight="1">
      <c r="A62" s="192"/>
      <c r="B62" s="185" t="s">
        <v>238</v>
      </c>
      <c r="C62" s="193">
        <f t="shared" ref="C62:E62" si="15">SUM(C63:C65)</f>
        <v>16440000</v>
      </c>
      <c r="D62" s="193">
        <f t="shared" si="15"/>
        <v>16420990</v>
      </c>
      <c r="E62" s="193">
        <f t="shared" si="15"/>
        <v>19010</v>
      </c>
      <c r="F62" s="193">
        <f t="shared" ref="F62:H62" si="16">SUM(F63:F65)</f>
        <v>15220000</v>
      </c>
      <c r="G62" s="193">
        <f t="shared" si="16"/>
        <v>15192700</v>
      </c>
      <c r="H62" s="193">
        <f t="shared" si="16"/>
        <v>27300</v>
      </c>
    </row>
    <row r="63" spans="1:17" s="194" customFormat="1" ht="18.75" customHeight="1">
      <c r="A63" s="35"/>
      <c r="B63" s="196" t="s">
        <v>239</v>
      </c>
      <c r="C63" s="193">
        <v>6000000</v>
      </c>
      <c r="D63" s="193">
        <v>5995670</v>
      </c>
      <c r="E63" s="193">
        <f t="shared" si="8"/>
        <v>4330</v>
      </c>
      <c r="F63" s="193">
        <v>6000000</v>
      </c>
      <c r="G63" s="193">
        <v>5995720</v>
      </c>
      <c r="H63" s="193">
        <f t="shared" ref="H63:H65" si="17">F63-G63</f>
        <v>4280</v>
      </c>
    </row>
    <row r="64" spans="1:17" s="194" customFormat="1" ht="18.75" customHeight="1">
      <c r="A64" s="35"/>
      <c r="B64" s="196" t="s">
        <v>240</v>
      </c>
      <c r="C64" s="193">
        <v>7440000</v>
      </c>
      <c r="D64" s="193">
        <v>7431230</v>
      </c>
      <c r="E64" s="193">
        <f t="shared" si="8"/>
        <v>8770</v>
      </c>
      <c r="F64" s="193">
        <v>7620000</v>
      </c>
      <c r="G64" s="193">
        <v>7605030</v>
      </c>
      <c r="H64" s="193">
        <f t="shared" si="17"/>
        <v>14970</v>
      </c>
    </row>
    <row r="65" spans="1:8" s="194" customFormat="1" ht="18.75" customHeight="1">
      <c r="A65" s="35"/>
      <c r="B65" s="196" t="s">
        <v>241</v>
      </c>
      <c r="C65" s="193">
        <v>3000000</v>
      </c>
      <c r="D65" s="193">
        <v>2994090</v>
      </c>
      <c r="E65" s="193">
        <f t="shared" si="8"/>
        <v>5910</v>
      </c>
      <c r="F65" s="193">
        <v>1600000</v>
      </c>
      <c r="G65" s="193">
        <v>1591950</v>
      </c>
      <c r="H65" s="193">
        <f t="shared" si="17"/>
        <v>8050</v>
      </c>
    </row>
    <row r="66" spans="1:8" s="194" customFormat="1" ht="18.75" customHeight="1">
      <c r="A66" s="35"/>
      <c r="B66" s="196" t="s">
        <v>242</v>
      </c>
      <c r="C66" s="193">
        <f t="shared" ref="C66:E66" si="18">SUM(C67:C69)</f>
        <v>52500000</v>
      </c>
      <c r="D66" s="193">
        <f t="shared" si="18"/>
        <v>52097000</v>
      </c>
      <c r="E66" s="193">
        <f t="shared" si="18"/>
        <v>403000</v>
      </c>
      <c r="F66" s="193">
        <f t="shared" ref="F66:H66" si="19">SUM(F67:F69)</f>
        <v>54600000</v>
      </c>
      <c r="G66" s="193">
        <f t="shared" si="19"/>
        <v>51935000</v>
      </c>
      <c r="H66" s="193">
        <f t="shared" si="19"/>
        <v>2665000</v>
      </c>
    </row>
    <row r="67" spans="1:8" s="194" customFormat="1" ht="18.75" customHeight="1">
      <c r="A67" s="35"/>
      <c r="B67" s="196" t="s">
        <v>243</v>
      </c>
      <c r="C67" s="201">
        <v>9000000</v>
      </c>
      <c r="D67" s="193">
        <v>9000000</v>
      </c>
      <c r="E67" s="193">
        <f t="shared" si="8"/>
        <v>0</v>
      </c>
      <c r="F67" s="201">
        <v>9000000</v>
      </c>
      <c r="G67" s="193">
        <v>9000000</v>
      </c>
      <c r="H67" s="193">
        <f t="shared" ref="H67:H68" si="20">F67-G67</f>
        <v>0</v>
      </c>
    </row>
    <row r="68" spans="1:8" s="194" customFormat="1" ht="18.75" customHeight="1">
      <c r="A68" s="35"/>
      <c r="B68" s="196" t="s">
        <v>244</v>
      </c>
      <c r="C68" s="201">
        <v>43500000</v>
      </c>
      <c r="D68" s="193">
        <v>43097000</v>
      </c>
      <c r="E68" s="193">
        <f t="shared" si="8"/>
        <v>403000</v>
      </c>
      <c r="F68" s="201">
        <v>45600000</v>
      </c>
      <c r="G68" s="193">
        <v>42935000</v>
      </c>
      <c r="H68" s="193">
        <f t="shared" si="20"/>
        <v>2665000</v>
      </c>
    </row>
    <row r="69" spans="1:8" s="194" customFormat="1" ht="18.75" hidden="1" customHeight="1">
      <c r="A69" s="35"/>
      <c r="B69" s="196" t="s">
        <v>245</v>
      </c>
      <c r="C69" s="201"/>
      <c r="D69" s="193"/>
      <c r="E69" s="193">
        <f>C69-D69</f>
        <v>0</v>
      </c>
      <c r="F69" s="201"/>
      <c r="G69" s="193"/>
      <c r="H69" s="193">
        <f>F69-G69</f>
        <v>0</v>
      </c>
    </row>
    <row r="70" spans="1:8" s="194" customFormat="1" ht="18.75" customHeight="1">
      <c r="A70" s="192"/>
      <c r="B70" s="185" t="s">
        <v>246</v>
      </c>
      <c r="C70" s="193">
        <f>C71+C72</f>
        <v>160484000</v>
      </c>
      <c r="D70" s="193">
        <f>D71+D72</f>
        <v>152767713</v>
      </c>
      <c r="E70" s="193">
        <f t="shared" si="8"/>
        <v>7716287</v>
      </c>
      <c r="F70" s="193">
        <f>F71+F72</f>
        <v>167423000</v>
      </c>
      <c r="G70" s="193">
        <f>G71+G72</f>
        <v>147911585</v>
      </c>
      <c r="H70" s="193">
        <f t="shared" ref="H70:H74" si="21">F70-G70</f>
        <v>19511415</v>
      </c>
    </row>
    <row r="71" spans="1:8" s="194" customFormat="1" ht="18.75" customHeight="1">
      <c r="A71" s="192"/>
      <c r="B71" s="185" t="s">
        <v>247</v>
      </c>
      <c r="C71" s="193">
        <v>7684000</v>
      </c>
      <c r="D71" s="193">
        <v>0</v>
      </c>
      <c r="E71" s="193">
        <f t="shared" si="8"/>
        <v>7684000</v>
      </c>
      <c r="F71" s="193">
        <v>7291000</v>
      </c>
      <c r="G71" s="193">
        <v>7291550</v>
      </c>
      <c r="H71" s="193">
        <f t="shared" si="21"/>
        <v>-550</v>
      </c>
    </row>
    <row r="72" spans="1:8" s="194" customFormat="1" ht="18.75" customHeight="1">
      <c r="A72" s="192"/>
      <c r="B72" s="185" t="s">
        <v>248</v>
      </c>
      <c r="C72" s="193">
        <f>SUM(C73:C74)</f>
        <v>152800000</v>
      </c>
      <c r="D72" s="193">
        <f>SUM(D73:D74)</f>
        <v>152767713</v>
      </c>
      <c r="E72" s="193">
        <f t="shared" si="8"/>
        <v>32287</v>
      </c>
      <c r="F72" s="193">
        <f>SUM(F73:F74)</f>
        <v>160132000</v>
      </c>
      <c r="G72" s="193">
        <f>SUM(G73:G74)</f>
        <v>140620035</v>
      </c>
      <c r="H72" s="193">
        <f t="shared" si="21"/>
        <v>19511965</v>
      </c>
    </row>
    <row r="73" spans="1:8" s="194" customFormat="1" ht="18.75" customHeight="1">
      <c r="A73" s="35"/>
      <c r="B73" s="185" t="s">
        <v>249</v>
      </c>
      <c r="C73" s="193">
        <v>75300000</v>
      </c>
      <c r="D73" s="193">
        <v>75628363</v>
      </c>
      <c r="E73" s="193">
        <f t="shared" si="8"/>
        <v>-328363</v>
      </c>
      <c r="F73" s="193">
        <v>76702000</v>
      </c>
      <c r="G73" s="193">
        <v>67959590</v>
      </c>
      <c r="H73" s="193">
        <f t="shared" si="21"/>
        <v>8742410</v>
      </c>
    </row>
    <row r="74" spans="1:8" s="194" customFormat="1" ht="18.75" customHeight="1">
      <c r="A74" s="35"/>
      <c r="B74" s="185" t="s">
        <v>250</v>
      </c>
      <c r="C74" s="193">
        <v>77500000</v>
      </c>
      <c r="D74" s="197">
        <v>77139350</v>
      </c>
      <c r="E74" s="193">
        <f t="shared" si="8"/>
        <v>360650</v>
      </c>
      <c r="F74" s="193">
        <v>83430000</v>
      </c>
      <c r="G74" s="197">
        <v>72660445</v>
      </c>
      <c r="H74" s="193">
        <f t="shared" si="21"/>
        <v>10769555</v>
      </c>
    </row>
    <row r="75" spans="1:8" s="194" customFormat="1" ht="18.75" customHeight="1">
      <c r="A75" s="35"/>
      <c r="B75" s="185" t="s">
        <v>251</v>
      </c>
      <c r="C75" s="193">
        <f t="shared" ref="C75:E75" si="22">SUM(C76:C78)</f>
        <v>113962000</v>
      </c>
      <c r="D75" s="193">
        <f t="shared" si="22"/>
        <v>113421800</v>
      </c>
      <c r="E75" s="193">
        <f t="shared" si="22"/>
        <v>540200</v>
      </c>
      <c r="F75" s="193">
        <f t="shared" ref="F75:H75" si="23">SUM(F76:F78)</f>
        <v>373500000</v>
      </c>
      <c r="G75" s="193">
        <f t="shared" si="23"/>
        <v>362403160</v>
      </c>
      <c r="H75" s="193">
        <f t="shared" si="23"/>
        <v>11096840</v>
      </c>
    </row>
    <row r="76" spans="1:8" s="194" customFormat="1" ht="18.75" customHeight="1">
      <c r="A76" s="35"/>
      <c r="B76" s="202" t="s">
        <v>252</v>
      </c>
      <c r="C76" s="193">
        <v>55400000</v>
      </c>
      <c r="D76" s="193">
        <v>55397320</v>
      </c>
      <c r="E76" s="193">
        <f t="shared" si="8"/>
        <v>2680</v>
      </c>
      <c r="F76" s="193">
        <v>30770000</v>
      </c>
      <c r="G76" s="193">
        <v>30522340</v>
      </c>
      <c r="H76" s="193">
        <f t="shared" ref="H76:H78" si="24">F76-G76</f>
        <v>247660</v>
      </c>
    </row>
    <row r="77" spans="1:8" s="194" customFormat="1" ht="18.75" customHeight="1">
      <c r="A77" s="35"/>
      <c r="B77" s="202" t="s">
        <v>253</v>
      </c>
      <c r="C77" s="193">
        <v>33562000</v>
      </c>
      <c r="D77" s="193">
        <v>33066480</v>
      </c>
      <c r="E77" s="193">
        <f t="shared" si="8"/>
        <v>495520</v>
      </c>
      <c r="F77" s="193">
        <v>52730000</v>
      </c>
      <c r="G77" s="193">
        <v>46611600</v>
      </c>
      <c r="H77" s="193">
        <f t="shared" si="24"/>
        <v>6118400</v>
      </c>
    </row>
    <row r="78" spans="1:8" s="194" customFormat="1" ht="18.75" customHeight="1">
      <c r="A78" s="203"/>
      <c r="B78" s="204" t="s">
        <v>254</v>
      </c>
      <c r="C78" s="205">
        <v>25000000</v>
      </c>
      <c r="D78" s="205">
        <v>24958000</v>
      </c>
      <c r="E78" s="205">
        <f t="shared" si="8"/>
        <v>42000</v>
      </c>
      <c r="F78" s="205">
        <v>290000000</v>
      </c>
      <c r="G78" s="205">
        <v>285269220</v>
      </c>
      <c r="H78" s="205">
        <f t="shared" si="24"/>
        <v>4730780</v>
      </c>
    </row>
    <row r="79" spans="1:8" s="194" customFormat="1" ht="18.75" customHeight="1">
      <c r="A79" s="35"/>
      <c r="B79" s="196" t="s">
        <v>255</v>
      </c>
      <c r="C79" s="201">
        <f>SUM(C80:C81)</f>
        <v>731915000</v>
      </c>
      <c r="D79" s="201">
        <f t="shared" ref="D79" si="25">SUM(D80:D81)</f>
        <v>216544375</v>
      </c>
      <c r="E79" s="201">
        <f>C79-D79</f>
        <v>515370625</v>
      </c>
      <c r="F79" s="201">
        <f>SUM(F80:F81)</f>
        <v>721156000</v>
      </c>
      <c r="G79" s="201">
        <f t="shared" ref="G79" si="26">SUM(G80:G81)</f>
        <v>209527245</v>
      </c>
      <c r="H79" s="201">
        <f>F79-G79</f>
        <v>511628755</v>
      </c>
    </row>
    <row r="80" spans="1:8" s="194" customFormat="1" ht="18.75" customHeight="1">
      <c r="A80" s="35"/>
      <c r="B80" s="196" t="s">
        <v>256</v>
      </c>
      <c r="C80" s="201">
        <v>220000000</v>
      </c>
      <c r="D80" s="193">
        <v>216544375</v>
      </c>
      <c r="E80" s="193">
        <f t="shared" si="8"/>
        <v>3455625</v>
      </c>
      <c r="F80" s="201">
        <v>210000000</v>
      </c>
      <c r="G80" s="193">
        <v>209527245</v>
      </c>
      <c r="H80" s="193">
        <f t="shared" ref="H80" si="27">F80-G80</f>
        <v>472755</v>
      </c>
    </row>
    <row r="81" spans="1:9" s="194" customFormat="1" ht="18.75" customHeight="1">
      <c r="A81" s="35"/>
      <c r="B81" s="185" t="s">
        <v>257</v>
      </c>
      <c r="C81" s="193">
        <v>511915000</v>
      </c>
      <c r="D81" s="193">
        <v>0</v>
      </c>
      <c r="E81" s="193">
        <f>C81-D81</f>
        <v>511915000</v>
      </c>
      <c r="F81" s="193">
        <v>511156000</v>
      </c>
      <c r="G81" s="193">
        <v>0</v>
      </c>
      <c r="H81" s="193">
        <f>F81-G81</f>
        <v>511156000</v>
      </c>
    </row>
    <row r="82" spans="1:9" s="194" customFormat="1" ht="18.75" customHeight="1">
      <c r="A82" s="192"/>
      <c r="B82" s="196" t="s">
        <v>258</v>
      </c>
      <c r="C82" s="193">
        <f t="shared" ref="C82:E82" si="28">C83+C84+C88</f>
        <v>187917000</v>
      </c>
      <c r="D82" s="193">
        <f t="shared" si="28"/>
        <v>148255545</v>
      </c>
      <c r="E82" s="193">
        <f t="shared" si="28"/>
        <v>39661455</v>
      </c>
      <c r="F82" s="193">
        <f t="shared" ref="F82:H82" si="29">F83+F84+F88</f>
        <v>115618000</v>
      </c>
      <c r="G82" s="193">
        <f t="shared" si="29"/>
        <v>73735143</v>
      </c>
      <c r="H82" s="193">
        <f t="shared" si="29"/>
        <v>41882857</v>
      </c>
    </row>
    <row r="83" spans="1:9" s="194" customFormat="1" ht="18.75" customHeight="1">
      <c r="A83" s="35"/>
      <c r="B83" s="185" t="s">
        <v>259</v>
      </c>
      <c r="C83" s="193">
        <v>39661000</v>
      </c>
      <c r="D83" s="193">
        <v>0</v>
      </c>
      <c r="E83" s="193">
        <f t="shared" si="8"/>
        <v>39661000</v>
      </c>
      <c r="F83" s="193">
        <v>40575000</v>
      </c>
      <c r="G83" s="193">
        <v>0</v>
      </c>
      <c r="H83" s="193">
        <f t="shared" ref="H83" si="30">F83-G83</f>
        <v>40575000</v>
      </c>
    </row>
    <row r="84" spans="1:9" s="194" customFormat="1" ht="18.75" customHeight="1">
      <c r="A84" s="35"/>
      <c r="B84" s="185" t="s">
        <v>260</v>
      </c>
      <c r="C84" s="193">
        <f>SUM(C85:C87)</f>
        <v>148256000</v>
      </c>
      <c r="D84" s="193">
        <f t="shared" ref="D84:E84" si="31">SUM(D85:D87)</f>
        <v>148255545</v>
      </c>
      <c r="E84" s="193">
        <f t="shared" si="31"/>
        <v>455</v>
      </c>
      <c r="F84" s="193">
        <f>SUM(F85:F87)</f>
        <v>61441761</v>
      </c>
      <c r="G84" s="193">
        <f t="shared" ref="G84:H84" si="32">SUM(G85:G87)</f>
        <v>60134502</v>
      </c>
      <c r="H84" s="193">
        <f t="shared" si="32"/>
        <v>1307259</v>
      </c>
      <c r="I84" s="194" t="s">
        <v>184</v>
      </c>
    </row>
    <row r="85" spans="1:9" s="194" customFormat="1" ht="18.75" customHeight="1">
      <c r="A85" s="35"/>
      <c r="B85" s="196" t="s">
        <v>263</v>
      </c>
      <c r="C85" s="193">
        <v>20000</v>
      </c>
      <c r="D85" s="193">
        <v>19888</v>
      </c>
      <c r="E85" s="193">
        <f t="shared" si="8"/>
        <v>112</v>
      </c>
      <c r="F85" s="193">
        <v>78223</v>
      </c>
      <c r="G85" s="193">
        <v>78220</v>
      </c>
      <c r="H85" s="193">
        <f t="shared" ref="H85:H88" si="33">F85-G85</f>
        <v>3</v>
      </c>
    </row>
    <row r="86" spans="1:9" s="194" customFormat="1" ht="18.75" customHeight="1">
      <c r="A86" s="35"/>
      <c r="B86" s="196" t="s">
        <v>264</v>
      </c>
      <c r="C86" s="193">
        <v>140872000</v>
      </c>
      <c r="D86" s="193">
        <v>140871649</v>
      </c>
      <c r="E86" s="193">
        <f t="shared" si="8"/>
        <v>351</v>
      </c>
      <c r="F86" s="193">
        <v>37363186</v>
      </c>
      <c r="G86" s="193">
        <v>37362916</v>
      </c>
      <c r="H86" s="193">
        <f t="shared" si="33"/>
        <v>270</v>
      </c>
    </row>
    <row r="87" spans="1:9" s="24" customFormat="1" ht="18.75" customHeight="1">
      <c r="A87" s="35"/>
      <c r="B87" s="180" t="s">
        <v>262</v>
      </c>
      <c r="C87" s="157">
        <v>7364000</v>
      </c>
      <c r="D87" s="157">
        <v>7364008</v>
      </c>
      <c r="E87" s="157">
        <f t="shared" si="8"/>
        <v>-8</v>
      </c>
      <c r="F87" s="157">
        <v>24000352</v>
      </c>
      <c r="G87" s="157">
        <v>22693366</v>
      </c>
      <c r="H87" s="157">
        <f t="shared" si="33"/>
        <v>1306986</v>
      </c>
    </row>
    <row r="88" spans="1:9" s="24" customFormat="1" ht="18.75" customHeight="1">
      <c r="A88" s="35"/>
      <c r="B88" s="180" t="s">
        <v>261</v>
      </c>
      <c r="C88" s="157">
        <v>0</v>
      </c>
      <c r="D88" s="157">
        <v>0</v>
      </c>
      <c r="E88" s="157">
        <f t="shared" si="8"/>
        <v>0</v>
      </c>
      <c r="F88" s="157">
        <v>13601239</v>
      </c>
      <c r="G88" s="157">
        <v>13600641</v>
      </c>
      <c r="H88" s="157">
        <f t="shared" si="33"/>
        <v>598</v>
      </c>
    </row>
    <row r="89" spans="1:9" s="24" customFormat="1" ht="18.75" customHeight="1">
      <c r="A89" s="175"/>
      <c r="B89" s="187" t="s">
        <v>190</v>
      </c>
      <c r="C89" s="174">
        <f t="shared" ref="C89:H89" si="34">C34+C41+C43+C70+C75+C79+C82</f>
        <v>3966095000</v>
      </c>
      <c r="D89" s="174">
        <f t="shared" si="34"/>
        <v>3065517126</v>
      </c>
      <c r="E89" s="174">
        <f t="shared" si="34"/>
        <v>900577874</v>
      </c>
      <c r="F89" s="174">
        <f t="shared" si="34"/>
        <v>4057409000</v>
      </c>
      <c r="G89" s="174">
        <f t="shared" si="34"/>
        <v>2890453489</v>
      </c>
      <c r="H89" s="174">
        <f t="shared" si="34"/>
        <v>1166955511</v>
      </c>
    </row>
    <row r="90" spans="1:9" s="24" customFormat="1" ht="18.75" customHeight="1" thickBot="1">
      <c r="A90" s="176" t="s">
        <v>43</v>
      </c>
      <c r="B90" s="188"/>
      <c r="C90" s="177"/>
      <c r="D90" s="178">
        <f>D32-D89</f>
        <v>855638671</v>
      </c>
      <c r="E90" s="179"/>
      <c r="F90" s="177"/>
      <c r="G90" s="178">
        <f>G32-G89</f>
        <v>1185426292</v>
      </c>
      <c r="H90" s="179"/>
    </row>
    <row r="91" spans="1:9" s="24" customFormat="1" ht="18.75" customHeight="1" thickTop="1">
      <c r="A91" s="36"/>
      <c r="B91" s="189"/>
      <c r="C91" s="158"/>
      <c r="D91" s="159"/>
      <c r="E91" s="158"/>
      <c r="F91" s="158"/>
      <c r="G91" s="159"/>
      <c r="H91" s="158"/>
    </row>
    <row r="92" spans="1:9" s="24" customFormat="1" ht="18.75" customHeight="1">
      <c r="A92" s="225"/>
      <c r="B92" s="237"/>
      <c r="C92" s="237"/>
      <c r="D92" s="237"/>
      <c r="E92" s="237"/>
      <c r="F92" s="237"/>
      <c r="G92" s="237"/>
      <c r="H92" s="237"/>
    </row>
    <row r="93" spans="1:9" s="24" customFormat="1" ht="16.5" customHeight="1">
      <c r="B93" s="190"/>
      <c r="C93" s="151"/>
      <c r="D93" s="151"/>
      <c r="E93" s="151"/>
      <c r="F93" s="160"/>
      <c r="G93" s="160"/>
      <c r="H93" s="160"/>
    </row>
    <row r="94" spans="1:9" s="24" customFormat="1" ht="16.5" customHeight="1">
      <c r="B94" s="190"/>
      <c r="C94" s="151"/>
      <c r="D94" s="151"/>
    </row>
    <row r="95" spans="1:9" s="24" customFormat="1" ht="16.5" customHeight="1">
      <c r="B95" s="190"/>
      <c r="D95" s="163">
        <f>D32-D89</f>
        <v>855638671</v>
      </c>
    </row>
    <row r="96" spans="1:9" s="24" customFormat="1" ht="16.5" customHeight="1">
      <c r="B96" s="190"/>
      <c r="D96" s="151">
        <f>765426292+420000000</f>
        <v>1185426292</v>
      </c>
    </row>
    <row r="97" spans="2:2" s="24" customFormat="1" ht="16.5" customHeight="1">
      <c r="B97" s="190"/>
    </row>
    <row r="98" spans="2:2" s="24" customFormat="1" ht="16.5" customHeight="1">
      <c r="B98" s="190"/>
    </row>
    <row r="99" spans="2:2" s="24" customFormat="1" ht="16.5" customHeight="1">
      <c r="B99" s="190"/>
    </row>
    <row r="100" spans="2:2" s="24" customFormat="1" ht="16.5" customHeight="1">
      <c r="B100" s="190"/>
    </row>
    <row r="101" spans="2:2" s="24" customFormat="1" ht="16.5" customHeight="1">
      <c r="B101" s="190"/>
    </row>
    <row r="102" spans="2:2" s="24" customFormat="1" ht="16.5" customHeight="1">
      <c r="B102" s="190"/>
    </row>
    <row r="103" spans="2:2" s="24" customFormat="1" ht="16.5" customHeight="1">
      <c r="B103" s="190"/>
    </row>
    <row r="104" spans="2:2" s="24" customFormat="1" ht="16.5" customHeight="1">
      <c r="B104" s="190"/>
    </row>
    <row r="105" spans="2:2" s="24" customFormat="1" ht="16.5" customHeight="1">
      <c r="B105" s="190"/>
    </row>
    <row r="106" spans="2:2" s="24" customFormat="1" ht="16.5" customHeight="1">
      <c r="B106" s="190"/>
    </row>
    <row r="107" spans="2:2" s="24" customFormat="1" ht="16.5" customHeight="1">
      <c r="B107" s="190"/>
    </row>
    <row r="108" spans="2:2" s="24" customFormat="1" ht="16.5" customHeight="1">
      <c r="B108" s="190"/>
    </row>
    <row r="109" spans="2:2" s="24" customFormat="1" ht="16.5" customHeight="1">
      <c r="B109" s="190"/>
    </row>
    <row r="110" spans="2:2" s="24" customFormat="1" ht="16.5" customHeight="1">
      <c r="B110" s="190"/>
    </row>
    <row r="111" spans="2:2" s="24" customFormat="1" ht="16.5" customHeight="1">
      <c r="B111" s="190"/>
    </row>
    <row r="112" spans="2:2" s="24" customFormat="1" ht="16.5" customHeight="1">
      <c r="B112" s="190"/>
    </row>
    <row r="113" spans="2:2" s="24" customFormat="1" ht="16.5" customHeight="1">
      <c r="B113" s="190"/>
    </row>
    <row r="114" spans="2:2" s="24" customFormat="1" ht="16.5" customHeight="1">
      <c r="B114" s="190"/>
    </row>
    <row r="115" spans="2:2" s="24" customFormat="1" ht="16.5" customHeight="1">
      <c r="B115" s="190"/>
    </row>
    <row r="116" spans="2:2" s="24" customFormat="1" ht="16.5" customHeight="1">
      <c r="B116" s="190"/>
    </row>
    <row r="117" spans="2:2" s="24" customFormat="1" ht="16.5" customHeight="1">
      <c r="B117" s="190"/>
    </row>
    <row r="118" spans="2:2" s="24" customFormat="1" ht="16.5" customHeight="1">
      <c r="B118" s="190"/>
    </row>
    <row r="119" spans="2:2" s="24" customFormat="1" ht="16.5" customHeight="1">
      <c r="B119" s="190"/>
    </row>
    <row r="120" spans="2:2" s="24" customFormat="1" ht="16.5" customHeight="1">
      <c r="B120" s="190"/>
    </row>
    <row r="121" spans="2:2" s="24" customFormat="1" ht="16.5" customHeight="1">
      <c r="B121" s="190"/>
    </row>
    <row r="122" spans="2:2" s="24" customFormat="1" ht="16.5" customHeight="1">
      <c r="B122" s="190"/>
    </row>
    <row r="123" spans="2:2" s="24" customFormat="1" ht="16.5" customHeight="1">
      <c r="B123" s="190"/>
    </row>
    <row r="124" spans="2:2" s="24" customFormat="1" ht="16.5" customHeight="1">
      <c r="B124" s="190"/>
    </row>
    <row r="125" spans="2:2" s="24" customFormat="1" ht="16.5" customHeight="1">
      <c r="B125" s="190"/>
    </row>
    <row r="126" spans="2:2" s="24" customFormat="1" ht="16.5" customHeight="1">
      <c r="B126" s="190"/>
    </row>
    <row r="127" spans="2:2" s="24" customFormat="1" ht="16.5" customHeight="1">
      <c r="B127" s="190"/>
    </row>
    <row r="128" spans="2:2" s="24" customFormat="1" ht="16.5" customHeight="1">
      <c r="B128" s="190"/>
    </row>
    <row r="129" spans="2:2" s="24" customFormat="1" ht="16.5" customHeight="1">
      <c r="B129" s="190"/>
    </row>
    <row r="130" spans="2:2" s="24" customFormat="1" ht="16.5" customHeight="1">
      <c r="B130" s="190"/>
    </row>
    <row r="131" spans="2:2" s="24" customFormat="1" ht="16.5" customHeight="1">
      <c r="B131" s="190"/>
    </row>
    <row r="132" spans="2:2" s="24" customFormat="1" ht="16.5" customHeight="1">
      <c r="B132" s="190"/>
    </row>
    <row r="133" spans="2:2" s="24" customFormat="1" ht="16.5" customHeight="1">
      <c r="B133" s="190"/>
    </row>
    <row r="134" spans="2:2" s="24" customFormat="1" ht="16.5" customHeight="1">
      <c r="B134" s="190"/>
    </row>
    <row r="135" spans="2:2" s="24" customFormat="1" ht="16.5" customHeight="1">
      <c r="B135" s="190"/>
    </row>
    <row r="136" spans="2:2" s="24" customFormat="1" ht="16.5" customHeight="1">
      <c r="B136" s="190"/>
    </row>
    <row r="137" spans="2:2" s="24" customFormat="1" ht="16.5" customHeight="1">
      <c r="B137" s="190"/>
    </row>
    <row r="138" spans="2:2" s="24" customFormat="1" ht="16.5" customHeight="1">
      <c r="B138" s="190"/>
    </row>
    <row r="139" spans="2:2" s="24" customFormat="1" ht="16.5" customHeight="1">
      <c r="B139" s="190"/>
    </row>
    <row r="140" spans="2:2" s="24" customFormat="1" ht="16.5" customHeight="1">
      <c r="B140" s="190"/>
    </row>
    <row r="141" spans="2:2" s="24" customFormat="1" ht="16.5" customHeight="1">
      <c r="B141" s="190"/>
    </row>
    <row r="142" spans="2:2" s="24" customFormat="1" ht="16.5" customHeight="1">
      <c r="B142" s="190"/>
    </row>
    <row r="143" spans="2:2" s="24" customFormat="1" ht="16.5" customHeight="1">
      <c r="B143" s="190"/>
    </row>
    <row r="144" spans="2:2" s="24" customFormat="1" ht="16.5" customHeight="1">
      <c r="B144" s="190"/>
    </row>
    <row r="145" spans="2:2" s="24" customFormat="1" ht="16.5" customHeight="1">
      <c r="B145" s="190"/>
    </row>
    <row r="146" spans="2:2" s="24" customFormat="1" ht="16.5" customHeight="1">
      <c r="B146" s="190"/>
    </row>
    <row r="147" spans="2:2" s="24" customFormat="1" ht="16.5" customHeight="1">
      <c r="B147" s="190"/>
    </row>
    <row r="148" spans="2:2" s="24" customFormat="1" ht="16.5" customHeight="1">
      <c r="B148" s="190"/>
    </row>
    <row r="149" spans="2:2" s="24" customFormat="1" ht="16.5" customHeight="1">
      <c r="B149" s="190"/>
    </row>
    <row r="150" spans="2:2" s="24" customFormat="1" ht="16.5" customHeight="1">
      <c r="B150" s="190"/>
    </row>
    <row r="151" spans="2:2" s="24" customFormat="1" ht="16.5" customHeight="1">
      <c r="B151" s="190"/>
    </row>
    <row r="152" spans="2:2" s="24" customFormat="1" ht="16.5" customHeight="1">
      <c r="B152" s="190"/>
    </row>
    <row r="153" spans="2:2" s="24" customFormat="1" ht="16.5" customHeight="1">
      <c r="B153" s="190"/>
    </row>
    <row r="154" spans="2:2" s="24" customFormat="1" ht="16.5" customHeight="1">
      <c r="B154" s="190"/>
    </row>
    <row r="155" spans="2:2" s="24" customFormat="1" ht="16.5" customHeight="1">
      <c r="B155" s="190"/>
    </row>
    <row r="156" spans="2:2" s="24" customFormat="1" ht="16.5" customHeight="1">
      <c r="B156" s="190"/>
    </row>
    <row r="157" spans="2:2" s="24" customFormat="1" ht="16.5" customHeight="1">
      <c r="B157" s="190"/>
    </row>
    <row r="158" spans="2:2" s="24" customFormat="1" ht="16.5" customHeight="1">
      <c r="B158" s="190"/>
    </row>
    <row r="159" spans="2:2" s="24" customFormat="1" ht="16.5" customHeight="1">
      <c r="B159" s="190"/>
    </row>
    <row r="160" spans="2:2" s="24" customFormat="1" ht="16.5" customHeight="1">
      <c r="B160" s="190"/>
    </row>
    <row r="161" spans="2:2" s="24" customFormat="1" ht="16.5" customHeight="1">
      <c r="B161" s="190"/>
    </row>
    <row r="162" spans="2:2" s="24" customFormat="1" ht="16.5" customHeight="1">
      <c r="B162" s="190"/>
    </row>
    <row r="163" spans="2:2" s="24" customFormat="1" ht="16.5" customHeight="1">
      <c r="B163" s="190"/>
    </row>
    <row r="164" spans="2:2" s="24" customFormat="1" ht="16.5" customHeight="1">
      <c r="B164" s="190"/>
    </row>
    <row r="165" spans="2:2" s="24" customFormat="1" ht="16.5" customHeight="1">
      <c r="B165" s="190"/>
    </row>
    <row r="166" spans="2:2" s="24" customFormat="1" ht="16.5" customHeight="1">
      <c r="B166" s="190"/>
    </row>
    <row r="167" spans="2:2" s="24" customFormat="1" ht="16.5" customHeight="1">
      <c r="B167" s="190"/>
    </row>
    <row r="168" spans="2:2" s="24" customFormat="1" ht="16.5" customHeight="1">
      <c r="B168" s="190"/>
    </row>
    <row r="169" spans="2:2" s="24" customFormat="1" ht="16.5" customHeight="1">
      <c r="B169" s="190"/>
    </row>
    <row r="170" spans="2:2" s="24" customFormat="1" ht="16.5" customHeight="1">
      <c r="B170" s="190"/>
    </row>
    <row r="171" spans="2:2" s="24" customFormat="1" ht="16.5" customHeight="1">
      <c r="B171" s="190"/>
    </row>
    <row r="172" spans="2:2" s="24" customFormat="1" ht="16.5" customHeight="1">
      <c r="B172" s="190"/>
    </row>
    <row r="173" spans="2:2" s="24" customFormat="1" ht="16.5" customHeight="1">
      <c r="B173" s="190"/>
    </row>
    <row r="174" spans="2:2" s="24" customFormat="1" ht="16.5" customHeight="1">
      <c r="B174" s="190"/>
    </row>
    <row r="175" spans="2:2" s="24" customFormat="1" ht="16.5" customHeight="1">
      <c r="B175" s="190"/>
    </row>
    <row r="176" spans="2:2" s="24" customFormat="1" ht="16.5" customHeight="1">
      <c r="B176" s="190"/>
    </row>
    <row r="177" spans="2:2" s="24" customFormat="1" ht="16.5" customHeight="1">
      <c r="B177" s="190"/>
    </row>
    <row r="178" spans="2:2" s="24" customFormat="1" ht="16.5" customHeight="1">
      <c r="B178" s="190"/>
    </row>
    <row r="179" spans="2:2" s="24" customFormat="1" ht="16.5" customHeight="1">
      <c r="B179" s="190"/>
    </row>
    <row r="180" spans="2:2" s="24" customFormat="1" ht="16.5" customHeight="1">
      <c r="B180" s="190"/>
    </row>
    <row r="181" spans="2:2" s="24" customFormat="1" ht="16.5" customHeight="1">
      <c r="B181" s="190"/>
    </row>
    <row r="182" spans="2:2" s="24" customFormat="1" ht="16.5" customHeight="1">
      <c r="B182" s="190"/>
    </row>
    <row r="183" spans="2:2" s="24" customFormat="1" ht="16.5" customHeight="1">
      <c r="B183" s="190"/>
    </row>
    <row r="184" spans="2:2" s="24" customFormat="1" ht="16.5" customHeight="1">
      <c r="B184" s="190"/>
    </row>
    <row r="185" spans="2:2" s="24" customFormat="1" ht="16.5" customHeight="1">
      <c r="B185" s="190"/>
    </row>
    <row r="186" spans="2:2" s="24" customFormat="1" ht="16.5" customHeight="1">
      <c r="B186" s="190"/>
    </row>
    <row r="187" spans="2:2" s="24" customFormat="1" ht="16.5" customHeight="1">
      <c r="B187" s="190"/>
    </row>
    <row r="188" spans="2:2" s="24" customFormat="1" ht="16.5" customHeight="1">
      <c r="B188" s="190"/>
    </row>
    <row r="189" spans="2:2" s="24" customFormat="1" ht="16.5" customHeight="1">
      <c r="B189" s="190"/>
    </row>
  </sheetData>
  <mergeCells count="7">
    <mergeCell ref="A92:H92"/>
    <mergeCell ref="A1:H1"/>
    <mergeCell ref="A3:H3"/>
    <mergeCell ref="A4:H4"/>
    <mergeCell ref="A7:B8"/>
    <mergeCell ref="C7:E7"/>
    <mergeCell ref="F7:H7"/>
  </mergeCells>
  <phoneticPr fontId="2" type="noConversion"/>
  <pageMargins left="0.25" right="0.25" top="0.75" bottom="0.75" header="0.3" footer="0.3"/>
  <pageSetup paperSize="9" scale="83" firstPageNumber="7" orientation="portrait" useFirstPageNumber="1" r:id="rId1"/>
  <headerFooter>
    <oddFooter>&amp;C&amp;"돋움,굵게"- &amp;P -</oddFooter>
  </headerFooter>
  <rowBreaks count="1" manualBreakCount="1">
    <brk id="47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T92"/>
  <sheetViews>
    <sheetView workbookViewId="0">
      <pane xSplit="2" ySplit="4" topLeftCell="K53" activePane="bottomRight" state="frozen"/>
      <selection activeCell="E27" sqref="E27"/>
      <selection pane="topRight" activeCell="E27" sqref="E27"/>
      <selection pane="bottomLeft" activeCell="E27" sqref="E27"/>
      <selection pane="bottomRight" activeCell="E27" sqref="E27"/>
    </sheetView>
  </sheetViews>
  <sheetFormatPr defaultColWidth="8.88671875" defaultRowHeight="13.5"/>
  <cols>
    <col min="1" max="2" width="8.88671875" style="98"/>
    <col min="3" max="3" width="15.109375" style="98" customWidth="1"/>
    <col min="4" max="4" width="13.77734375" style="98" customWidth="1"/>
    <col min="5" max="5" width="8.6640625" style="98" customWidth="1"/>
    <col min="6" max="6" width="12.109375" style="98" customWidth="1"/>
    <col min="7" max="7" width="13.109375" style="98" customWidth="1"/>
    <col min="8" max="8" width="10.109375" style="98" customWidth="1"/>
    <col min="9" max="9" width="6.6640625" style="98" customWidth="1"/>
    <col min="10" max="10" width="13.77734375" style="113" bestFit="1" customWidth="1"/>
    <col min="11" max="11" width="13.33203125" style="113" bestFit="1" customWidth="1"/>
    <col min="12" max="12" width="9" style="113" bestFit="1" customWidth="1"/>
    <col min="13" max="13" width="9" style="113" customWidth="1"/>
    <col min="14" max="14" width="13.77734375" style="113" bestFit="1" customWidth="1"/>
    <col min="15" max="15" width="9" style="113" bestFit="1" customWidth="1"/>
    <col min="16" max="16" width="11.109375" style="113" bestFit="1" customWidth="1"/>
    <col min="17" max="17" width="11.109375" style="98" bestFit="1" customWidth="1"/>
    <col min="18" max="18" width="11.5546875" style="98" bestFit="1" customWidth="1"/>
    <col min="19" max="20" width="9.44140625" style="98" bestFit="1" customWidth="1"/>
    <col min="21" max="16384" width="8.88671875" style="98"/>
  </cols>
  <sheetData>
    <row r="1" spans="1:17" ht="23.25" customHeight="1">
      <c r="A1" s="243" t="s">
        <v>102</v>
      </c>
      <c r="B1" s="243"/>
      <c r="C1" s="243"/>
      <c r="D1" s="243"/>
      <c r="E1" s="243"/>
      <c r="F1" s="243"/>
      <c r="G1" s="243"/>
      <c r="H1" s="243"/>
    </row>
    <row r="2" spans="1:17" ht="23.25" customHeight="1">
      <c r="A2" s="244" t="s">
        <v>181</v>
      </c>
      <c r="B2" s="244"/>
      <c r="C2" s="244"/>
      <c r="D2" s="244"/>
      <c r="E2" s="244"/>
      <c r="F2" s="244"/>
      <c r="G2" s="244"/>
      <c r="H2" s="244"/>
    </row>
    <row r="3" spans="1:17" ht="23.25" customHeight="1">
      <c r="A3" s="98" t="s">
        <v>103</v>
      </c>
      <c r="D3" s="99"/>
      <c r="G3" s="100"/>
      <c r="H3" s="101" t="s">
        <v>104</v>
      </c>
    </row>
    <row r="4" spans="1:17">
      <c r="A4" s="102" t="s">
        <v>105</v>
      </c>
      <c r="B4" s="103" t="s">
        <v>106</v>
      </c>
      <c r="C4" s="104" t="s">
        <v>107</v>
      </c>
      <c r="D4" s="105" t="s">
        <v>108</v>
      </c>
      <c r="E4" s="104" t="s">
        <v>109</v>
      </c>
      <c r="F4" s="104" t="s">
        <v>110</v>
      </c>
      <c r="G4" s="104" t="s">
        <v>111</v>
      </c>
      <c r="H4" s="104" t="s">
        <v>112</v>
      </c>
      <c r="I4" s="128" t="s">
        <v>113</v>
      </c>
      <c r="J4" s="104" t="s">
        <v>114</v>
      </c>
      <c r="K4" s="104" t="s">
        <v>115</v>
      </c>
      <c r="L4" s="104" t="s">
        <v>116</v>
      </c>
      <c r="M4" s="104" t="s">
        <v>117</v>
      </c>
      <c r="N4" s="104" t="s">
        <v>118</v>
      </c>
      <c r="O4" s="104" t="s">
        <v>115</v>
      </c>
      <c r="P4" s="104" t="s">
        <v>119</v>
      </c>
      <c r="Q4" s="104" t="s">
        <v>120</v>
      </c>
    </row>
    <row r="5" spans="1:17">
      <c r="A5" s="106">
        <v>2003</v>
      </c>
      <c r="B5" s="129" t="s">
        <v>121</v>
      </c>
      <c r="C5" s="130" t="s">
        <v>122</v>
      </c>
      <c r="D5" s="131">
        <v>1</v>
      </c>
      <c r="E5" s="130">
        <v>3289000</v>
      </c>
      <c r="F5" s="132">
        <f>D5*E5</f>
        <v>3289000</v>
      </c>
      <c r="G5" s="130">
        <f t="shared" ref="G5:G19" si="0">F5/5*5-(1000)*D5</f>
        <v>3288000</v>
      </c>
      <c r="H5" s="132">
        <f t="shared" ref="H5:H20" si="1">F5-G5</f>
        <v>1000</v>
      </c>
      <c r="I5" s="133" t="s">
        <v>123</v>
      </c>
      <c r="J5" s="132">
        <f>D5*E5</f>
        <v>3289000</v>
      </c>
      <c r="K5" s="132">
        <f t="shared" ref="K5:K20" si="2">F5-J5</f>
        <v>0</v>
      </c>
      <c r="L5" s="132">
        <f t="shared" ref="L5:L20" si="3">IF(B5="상",(2010-A5)*12+12,IF(B5="하",(2010-A5)*12+6))</f>
        <v>96</v>
      </c>
      <c r="M5" s="132" t="str">
        <f t="shared" ref="M5:M20" si="4">IF(L5&gt;=36,"상각완료","상각대상")</f>
        <v>상각완료</v>
      </c>
      <c r="N5" s="132">
        <f t="shared" ref="N5:N20" si="5">F5/36*36</f>
        <v>3289000</v>
      </c>
      <c r="O5" s="132">
        <f t="shared" ref="O5:O20" si="6">G5-N5</f>
        <v>-1000</v>
      </c>
      <c r="P5" s="132">
        <f t="shared" ref="P5:P20" si="7">IF(M5="상각대상",F5/60*(L5+3),G5)</f>
        <v>3288000</v>
      </c>
      <c r="Q5" s="132">
        <f t="shared" ref="Q5:Q20" si="8">IF(P5-N5&lt;0,0,P5-N5)</f>
        <v>0</v>
      </c>
    </row>
    <row r="6" spans="1:17">
      <c r="A6" s="106">
        <v>2003</v>
      </c>
      <c r="B6" s="129" t="s">
        <v>121</v>
      </c>
      <c r="C6" s="130" t="s">
        <v>124</v>
      </c>
      <c r="D6" s="131">
        <v>1</v>
      </c>
      <c r="E6" s="130">
        <v>3285000</v>
      </c>
      <c r="F6" s="132">
        <f>D6*E6</f>
        <v>3285000</v>
      </c>
      <c r="G6" s="130">
        <f t="shared" si="0"/>
        <v>3284000</v>
      </c>
      <c r="H6" s="132">
        <f t="shared" si="1"/>
        <v>1000</v>
      </c>
      <c r="I6" s="133" t="s">
        <v>123</v>
      </c>
      <c r="J6" s="132">
        <f>D6*E6</f>
        <v>3285000</v>
      </c>
      <c r="K6" s="132">
        <f t="shared" si="2"/>
        <v>0</v>
      </c>
      <c r="L6" s="132">
        <f t="shared" si="3"/>
        <v>96</v>
      </c>
      <c r="M6" s="132" t="str">
        <f t="shared" si="4"/>
        <v>상각완료</v>
      </c>
      <c r="N6" s="132">
        <f t="shared" si="5"/>
        <v>3285000</v>
      </c>
      <c r="O6" s="132">
        <f t="shared" si="6"/>
        <v>-1000</v>
      </c>
      <c r="P6" s="132">
        <f t="shared" si="7"/>
        <v>3284000</v>
      </c>
      <c r="Q6" s="132">
        <f t="shared" si="8"/>
        <v>0</v>
      </c>
    </row>
    <row r="7" spans="1:17">
      <c r="A7" s="106">
        <v>2003</v>
      </c>
      <c r="B7" s="129" t="s">
        <v>125</v>
      </c>
      <c r="C7" s="130" t="s">
        <v>126</v>
      </c>
      <c r="D7" s="131">
        <v>6</v>
      </c>
      <c r="E7" s="130"/>
      <c r="F7" s="132">
        <v>8648000</v>
      </c>
      <c r="G7" s="130">
        <f t="shared" si="0"/>
        <v>8642000</v>
      </c>
      <c r="H7" s="132">
        <f t="shared" si="1"/>
        <v>6000</v>
      </c>
      <c r="I7" s="133" t="s">
        <v>123</v>
      </c>
      <c r="J7" s="132">
        <f>F7</f>
        <v>8648000</v>
      </c>
      <c r="K7" s="132">
        <f t="shared" si="2"/>
        <v>0</v>
      </c>
      <c r="L7" s="132">
        <f t="shared" si="3"/>
        <v>90</v>
      </c>
      <c r="M7" s="132" t="str">
        <f t="shared" si="4"/>
        <v>상각완료</v>
      </c>
      <c r="N7" s="132">
        <f t="shared" si="5"/>
        <v>8648000</v>
      </c>
      <c r="O7" s="132">
        <f t="shared" si="6"/>
        <v>-6000</v>
      </c>
      <c r="P7" s="132">
        <f t="shared" si="7"/>
        <v>8642000</v>
      </c>
      <c r="Q7" s="132">
        <f t="shared" si="8"/>
        <v>0</v>
      </c>
    </row>
    <row r="8" spans="1:17">
      <c r="A8" s="106">
        <v>2003</v>
      </c>
      <c r="B8" s="129" t="s">
        <v>125</v>
      </c>
      <c r="C8" s="130" t="s">
        <v>126</v>
      </c>
      <c r="D8" s="131">
        <v>2</v>
      </c>
      <c r="E8" s="130"/>
      <c r="F8" s="132">
        <v>3091400</v>
      </c>
      <c r="G8" s="130">
        <f t="shared" si="0"/>
        <v>3089400</v>
      </c>
      <c r="H8" s="132">
        <f t="shared" si="1"/>
        <v>2000</v>
      </c>
      <c r="I8" s="133" t="s">
        <v>123</v>
      </c>
      <c r="J8" s="132">
        <f>F8</f>
        <v>3091400</v>
      </c>
      <c r="K8" s="132">
        <f t="shared" si="2"/>
        <v>0</v>
      </c>
      <c r="L8" s="132">
        <f t="shared" si="3"/>
        <v>90</v>
      </c>
      <c r="M8" s="132" t="str">
        <f t="shared" si="4"/>
        <v>상각완료</v>
      </c>
      <c r="N8" s="132">
        <f t="shared" si="5"/>
        <v>3091400</v>
      </c>
      <c r="O8" s="132">
        <f t="shared" si="6"/>
        <v>-2000</v>
      </c>
      <c r="P8" s="132">
        <f t="shared" si="7"/>
        <v>3089400</v>
      </c>
      <c r="Q8" s="132">
        <f t="shared" si="8"/>
        <v>0</v>
      </c>
    </row>
    <row r="9" spans="1:17">
      <c r="A9" s="106">
        <v>2003</v>
      </c>
      <c r="B9" s="129" t="s">
        <v>125</v>
      </c>
      <c r="C9" s="130" t="s">
        <v>126</v>
      </c>
      <c r="D9" s="131">
        <v>5</v>
      </c>
      <c r="E9" s="130"/>
      <c r="F9" s="132">
        <v>8180084</v>
      </c>
      <c r="G9" s="130">
        <f t="shared" si="0"/>
        <v>8175084</v>
      </c>
      <c r="H9" s="132">
        <f t="shared" si="1"/>
        <v>5000</v>
      </c>
      <c r="I9" s="133" t="s">
        <v>123</v>
      </c>
      <c r="J9" s="132">
        <f>F9</f>
        <v>8180084</v>
      </c>
      <c r="K9" s="132">
        <f t="shared" si="2"/>
        <v>0</v>
      </c>
      <c r="L9" s="132">
        <f t="shared" si="3"/>
        <v>90</v>
      </c>
      <c r="M9" s="132" t="str">
        <f t="shared" si="4"/>
        <v>상각완료</v>
      </c>
      <c r="N9" s="132">
        <f t="shared" si="5"/>
        <v>8180084</v>
      </c>
      <c r="O9" s="132">
        <f t="shared" si="6"/>
        <v>-5000</v>
      </c>
      <c r="P9" s="132">
        <f t="shared" si="7"/>
        <v>8175084</v>
      </c>
      <c r="Q9" s="132">
        <f t="shared" si="8"/>
        <v>0</v>
      </c>
    </row>
    <row r="10" spans="1:17">
      <c r="A10" s="106">
        <v>2003</v>
      </c>
      <c r="B10" s="129" t="s">
        <v>125</v>
      </c>
      <c r="C10" s="130" t="s">
        <v>127</v>
      </c>
      <c r="D10" s="131">
        <v>1</v>
      </c>
      <c r="E10" s="130">
        <v>1710000</v>
      </c>
      <c r="F10" s="132">
        <f>D10*E10</f>
        <v>1710000</v>
      </c>
      <c r="G10" s="130">
        <f t="shared" si="0"/>
        <v>1709000</v>
      </c>
      <c r="H10" s="132">
        <f t="shared" si="1"/>
        <v>1000</v>
      </c>
      <c r="I10" s="133" t="s">
        <v>123</v>
      </c>
      <c r="J10" s="132">
        <f>D10*E10</f>
        <v>1710000</v>
      </c>
      <c r="K10" s="132">
        <f t="shared" si="2"/>
        <v>0</v>
      </c>
      <c r="L10" s="132">
        <f t="shared" si="3"/>
        <v>90</v>
      </c>
      <c r="M10" s="132" t="str">
        <f t="shared" si="4"/>
        <v>상각완료</v>
      </c>
      <c r="N10" s="132">
        <f t="shared" si="5"/>
        <v>1710000</v>
      </c>
      <c r="O10" s="132">
        <f t="shared" si="6"/>
        <v>-1000</v>
      </c>
      <c r="P10" s="132">
        <f t="shared" si="7"/>
        <v>1709000</v>
      </c>
      <c r="Q10" s="132">
        <f t="shared" si="8"/>
        <v>0</v>
      </c>
    </row>
    <row r="11" spans="1:17">
      <c r="A11" s="106">
        <v>2003</v>
      </c>
      <c r="B11" s="129" t="s">
        <v>125</v>
      </c>
      <c r="C11" s="130" t="s">
        <v>127</v>
      </c>
      <c r="D11" s="131">
        <v>5</v>
      </c>
      <c r="E11" s="130"/>
      <c r="F11" s="132">
        <v>8342858</v>
      </c>
      <c r="G11" s="130">
        <f t="shared" si="0"/>
        <v>8337858</v>
      </c>
      <c r="H11" s="132">
        <f t="shared" si="1"/>
        <v>5000</v>
      </c>
      <c r="I11" s="133" t="s">
        <v>123</v>
      </c>
      <c r="J11" s="132">
        <f>F11</f>
        <v>8342858</v>
      </c>
      <c r="K11" s="132">
        <f t="shared" si="2"/>
        <v>0</v>
      </c>
      <c r="L11" s="132">
        <f t="shared" si="3"/>
        <v>90</v>
      </c>
      <c r="M11" s="132" t="str">
        <f t="shared" si="4"/>
        <v>상각완료</v>
      </c>
      <c r="N11" s="132">
        <f t="shared" si="5"/>
        <v>8342858</v>
      </c>
      <c r="O11" s="132">
        <f t="shared" si="6"/>
        <v>-5000</v>
      </c>
      <c r="P11" s="132">
        <f t="shared" si="7"/>
        <v>8337858</v>
      </c>
      <c r="Q11" s="132">
        <f t="shared" si="8"/>
        <v>0</v>
      </c>
    </row>
    <row r="12" spans="1:17">
      <c r="A12" s="107">
        <v>2004</v>
      </c>
      <c r="B12" s="129" t="s">
        <v>125</v>
      </c>
      <c r="C12" s="130" t="s">
        <v>122</v>
      </c>
      <c r="D12" s="131">
        <v>2</v>
      </c>
      <c r="E12" s="130">
        <v>2167000</v>
      </c>
      <c r="F12" s="132">
        <f t="shared" ref="F12:F17" si="9">D12*E12</f>
        <v>4334000</v>
      </c>
      <c r="G12" s="130">
        <f t="shared" si="0"/>
        <v>4332000</v>
      </c>
      <c r="H12" s="132">
        <f t="shared" si="1"/>
        <v>2000</v>
      </c>
      <c r="I12" s="133" t="s">
        <v>123</v>
      </c>
      <c r="J12" s="132">
        <f t="shared" ref="J12:J20" si="10">D12*E12</f>
        <v>4334000</v>
      </c>
      <c r="K12" s="132">
        <f t="shared" si="2"/>
        <v>0</v>
      </c>
      <c r="L12" s="132">
        <f t="shared" si="3"/>
        <v>78</v>
      </c>
      <c r="M12" s="132" t="str">
        <f t="shared" si="4"/>
        <v>상각완료</v>
      </c>
      <c r="N12" s="132">
        <f t="shared" si="5"/>
        <v>4334000</v>
      </c>
      <c r="O12" s="132">
        <f t="shared" si="6"/>
        <v>-2000</v>
      </c>
      <c r="P12" s="132">
        <f t="shared" si="7"/>
        <v>4332000</v>
      </c>
      <c r="Q12" s="132">
        <f t="shared" si="8"/>
        <v>0</v>
      </c>
    </row>
    <row r="13" spans="1:17">
      <c r="A13" s="107">
        <v>2004</v>
      </c>
      <c r="B13" s="129" t="s">
        <v>125</v>
      </c>
      <c r="C13" s="130" t="s">
        <v>124</v>
      </c>
      <c r="D13" s="131">
        <v>1</v>
      </c>
      <c r="E13" s="130">
        <v>1645600</v>
      </c>
      <c r="F13" s="132">
        <f t="shared" si="9"/>
        <v>1645600</v>
      </c>
      <c r="G13" s="130">
        <f t="shared" si="0"/>
        <v>1644600</v>
      </c>
      <c r="H13" s="132">
        <f t="shared" si="1"/>
        <v>1000</v>
      </c>
      <c r="I13" s="133" t="s">
        <v>123</v>
      </c>
      <c r="J13" s="132">
        <f t="shared" si="10"/>
        <v>1645600</v>
      </c>
      <c r="K13" s="132">
        <f t="shared" si="2"/>
        <v>0</v>
      </c>
      <c r="L13" s="132">
        <f t="shared" si="3"/>
        <v>78</v>
      </c>
      <c r="M13" s="132" t="str">
        <f t="shared" si="4"/>
        <v>상각완료</v>
      </c>
      <c r="N13" s="132">
        <f t="shared" si="5"/>
        <v>1645600</v>
      </c>
      <c r="O13" s="132">
        <f t="shared" si="6"/>
        <v>-1000</v>
      </c>
      <c r="P13" s="132">
        <f t="shared" si="7"/>
        <v>1644600</v>
      </c>
      <c r="Q13" s="132">
        <f t="shared" si="8"/>
        <v>0</v>
      </c>
    </row>
    <row r="14" spans="1:17">
      <c r="A14" s="107">
        <v>2005</v>
      </c>
      <c r="B14" s="129" t="s">
        <v>121</v>
      </c>
      <c r="C14" s="130" t="s">
        <v>127</v>
      </c>
      <c r="D14" s="131">
        <v>1</v>
      </c>
      <c r="E14" s="130">
        <v>1710000</v>
      </c>
      <c r="F14" s="132">
        <f t="shared" si="9"/>
        <v>1710000</v>
      </c>
      <c r="G14" s="130">
        <f t="shared" si="0"/>
        <v>1709000</v>
      </c>
      <c r="H14" s="132">
        <f t="shared" si="1"/>
        <v>1000</v>
      </c>
      <c r="I14" s="133" t="s">
        <v>123</v>
      </c>
      <c r="J14" s="132">
        <f t="shared" si="10"/>
        <v>1710000</v>
      </c>
      <c r="K14" s="132">
        <f t="shared" si="2"/>
        <v>0</v>
      </c>
      <c r="L14" s="132">
        <f t="shared" si="3"/>
        <v>72</v>
      </c>
      <c r="M14" s="132" t="str">
        <f t="shared" si="4"/>
        <v>상각완료</v>
      </c>
      <c r="N14" s="132">
        <f t="shared" si="5"/>
        <v>1710000</v>
      </c>
      <c r="O14" s="132">
        <f t="shared" si="6"/>
        <v>-1000</v>
      </c>
      <c r="P14" s="132">
        <f t="shared" si="7"/>
        <v>1709000</v>
      </c>
      <c r="Q14" s="132">
        <f t="shared" si="8"/>
        <v>0</v>
      </c>
    </row>
    <row r="15" spans="1:17">
      <c r="A15" s="107">
        <v>2005</v>
      </c>
      <c r="B15" s="129" t="s">
        <v>121</v>
      </c>
      <c r="C15" s="130" t="s">
        <v>122</v>
      </c>
      <c r="D15" s="131">
        <v>1</v>
      </c>
      <c r="E15" s="130">
        <v>2842400</v>
      </c>
      <c r="F15" s="132">
        <f t="shared" si="9"/>
        <v>2842400</v>
      </c>
      <c r="G15" s="130">
        <f t="shared" si="0"/>
        <v>2841400</v>
      </c>
      <c r="H15" s="132">
        <f t="shared" si="1"/>
        <v>1000</v>
      </c>
      <c r="I15" s="133" t="s">
        <v>123</v>
      </c>
      <c r="J15" s="132">
        <f t="shared" si="10"/>
        <v>2842400</v>
      </c>
      <c r="K15" s="132">
        <f t="shared" si="2"/>
        <v>0</v>
      </c>
      <c r="L15" s="132">
        <f t="shared" si="3"/>
        <v>72</v>
      </c>
      <c r="M15" s="132" t="str">
        <f t="shared" si="4"/>
        <v>상각완료</v>
      </c>
      <c r="N15" s="132">
        <f t="shared" si="5"/>
        <v>2842400</v>
      </c>
      <c r="O15" s="132">
        <f t="shared" si="6"/>
        <v>-1000</v>
      </c>
      <c r="P15" s="132">
        <f t="shared" si="7"/>
        <v>2841400</v>
      </c>
      <c r="Q15" s="132">
        <f t="shared" si="8"/>
        <v>0</v>
      </c>
    </row>
    <row r="16" spans="1:17">
      <c r="A16" s="107">
        <v>2005</v>
      </c>
      <c r="B16" s="129" t="s">
        <v>125</v>
      </c>
      <c r="C16" s="130" t="s">
        <v>127</v>
      </c>
      <c r="D16" s="131">
        <v>1</v>
      </c>
      <c r="E16" s="130">
        <v>1725000</v>
      </c>
      <c r="F16" s="132">
        <f t="shared" si="9"/>
        <v>1725000</v>
      </c>
      <c r="G16" s="130">
        <f t="shared" si="0"/>
        <v>1724000</v>
      </c>
      <c r="H16" s="132">
        <f t="shared" si="1"/>
        <v>1000</v>
      </c>
      <c r="I16" s="133" t="s">
        <v>123</v>
      </c>
      <c r="J16" s="132">
        <f t="shared" si="10"/>
        <v>1725000</v>
      </c>
      <c r="K16" s="132">
        <f t="shared" si="2"/>
        <v>0</v>
      </c>
      <c r="L16" s="132">
        <f t="shared" si="3"/>
        <v>66</v>
      </c>
      <c r="M16" s="132" t="str">
        <f t="shared" si="4"/>
        <v>상각완료</v>
      </c>
      <c r="N16" s="132">
        <f t="shared" si="5"/>
        <v>1725000</v>
      </c>
      <c r="O16" s="132">
        <f t="shared" si="6"/>
        <v>-1000</v>
      </c>
      <c r="P16" s="132">
        <f t="shared" si="7"/>
        <v>1724000</v>
      </c>
      <c r="Q16" s="132">
        <f t="shared" si="8"/>
        <v>0</v>
      </c>
    </row>
    <row r="17" spans="1:17">
      <c r="A17" s="107">
        <v>2005</v>
      </c>
      <c r="B17" s="129" t="s">
        <v>125</v>
      </c>
      <c r="C17" s="130" t="s">
        <v>128</v>
      </c>
      <c r="D17" s="131">
        <v>1</v>
      </c>
      <c r="E17" s="130">
        <v>2534000</v>
      </c>
      <c r="F17" s="132">
        <f t="shared" si="9"/>
        <v>2534000</v>
      </c>
      <c r="G17" s="130">
        <f t="shared" si="0"/>
        <v>2533000</v>
      </c>
      <c r="H17" s="132">
        <f t="shared" si="1"/>
        <v>1000</v>
      </c>
      <c r="I17" s="133" t="s">
        <v>123</v>
      </c>
      <c r="J17" s="132">
        <f t="shared" si="10"/>
        <v>2534000</v>
      </c>
      <c r="K17" s="132">
        <f t="shared" si="2"/>
        <v>0</v>
      </c>
      <c r="L17" s="132">
        <f t="shared" si="3"/>
        <v>66</v>
      </c>
      <c r="M17" s="132" t="str">
        <f t="shared" si="4"/>
        <v>상각완료</v>
      </c>
      <c r="N17" s="132">
        <f t="shared" si="5"/>
        <v>2534000</v>
      </c>
      <c r="O17" s="132">
        <f t="shared" si="6"/>
        <v>-1000</v>
      </c>
      <c r="P17" s="132">
        <f t="shared" si="7"/>
        <v>2533000</v>
      </c>
      <c r="Q17" s="132">
        <f t="shared" si="8"/>
        <v>0</v>
      </c>
    </row>
    <row r="18" spans="1:17">
      <c r="A18" s="107">
        <v>2006</v>
      </c>
      <c r="B18" s="129" t="s">
        <v>121</v>
      </c>
      <c r="C18" s="130" t="s">
        <v>127</v>
      </c>
      <c r="D18" s="131">
        <v>7</v>
      </c>
      <c r="E18" s="130">
        <v>940261</v>
      </c>
      <c r="F18" s="132">
        <v>6581830</v>
      </c>
      <c r="G18" s="130">
        <f t="shared" si="0"/>
        <v>6574830</v>
      </c>
      <c r="H18" s="132">
        <f t="shared" si="1"/>
        <v>7000</v>
      </c>
      <c r="I18" s="133" t="s">
        <v>123</v>
      </c>
      <c r="J18" s="132">
        <f t="shared" si="10"/>
        <v>6581827</v>
      </c>
      <c r="K18" s="132">
        <f t="shared" si="2"/>
        <v>3</v>
      </c>
      <c r="L18" s="132">
        <f t="shared" si="3"/>
        <v>60</v>
      </c>
      <c r="M18" s="132" t="str">
        <f t="shared" si="4"/>
        <v>상각완료</v>
      </c>
      <c r="N18" s="132">
        <f t="shared" si="5"/>
        <v>6581830</v>
      </c>
      <c r="O18" s="132">
        <f t="shared" si="6"/>
        <v>-7000</v>
      </c>
      <c r="P18" s="132">
        <f t="shared" si="7"/>
        <v>6574830</v>
      </c>
      <c r="Q18" s="132">
        <f t="shared" si="8"/>
        <v>0</v>
      </c>
    </row>
    <row r="19" spans="1:17">
      <c r="A19" s="107">
        <v>2006</v>
      </c>
      <c r="B19" s="129" t="s">
        <v>121</v>
      </c>
      <c r="C19" s="130" t="s">
        <v>127</v>
      </c>
      <c r="D19" s="131">
        <v>1</v>
      </c>
      <c r="E19" s="130">
        <v>1643000</v>
      </c>
      <c r="F19" s="132">
        <f>D19*E19</f>
        <v>1643000</v>
      </c>
      <c r="G19" s="130">
        <f t="shared" si="0"/>
        <v>1642000</v>
      </c>
      <c r="H19" s="132">
        <f t="shared" si="1"/>
        <v>1000</v>
      </c>
      <c r="I19" s="133" t="s">
        <v>123</v>
      </c>
      <c r="J19" s="132">
        <f t="shared" si="10"/>
        <v>1643000</v>
      </c>
      <c r="K19" s="132">
        <f t="shared" si="2"/>
        <v>0</v>
      </c>
      <c r="L19" s="132">
        <f t="shared" si="3"/>
        <v>60</v>
      </c>
      <c r="M19" s="132" t="str">
        <f t="shared" si="4"/>
        <v>상각완료</v>
      </c>
      <c r="N19" s="132">
        <f t="shared" si="5"/>
        <v>1643000</v>
      </c>
      <c r="O19" s="132">
        <f t="shared" si="6"/>
        <v>-1000</v>
      </c>
      <c r="P19" s="132">
        <f t="shared" si="7"/>
        <v>1642000</v>
      </c>
      <c r="Q19" s="132">
        <f t="shared" si="8"/>
        <v>0</v>
      </c>
    </row>
    <row r="20" spans="1:17">
      <c r="A20" s="108">
        <v>2007</v>
      </c>
      <c r="B20" s="129" t="s">
        <v>121</v>
      </c>
      <c r="C20" s="130" t="s">
        <v>126</v>
      </c>
      <c r="D20" s="131">
        <v>5</v>
      </c>
      <c r="E20" s="130">
        <v>1400000</v>
      </c>
      <c r="F20" s="132">
        <f>D20*E20</f>
        <v>7000000</v>
      </c>
      <c r="G20" s="130">
        <f>F20/3*3-(1000)*D20</f>
        <v>6995000</v>
      </c>
      <c r="H20" s="132">
        <f t="shared" si="1"/>
        <v>5000</v>
      </c>
      <c r="I20" s="133" t="s">
        <v>123</v>
      </c>
      <c r="J20" s="132">
        <f t="shared" si="10"/>
        <v>7000000</v>
      </c>
      <c r="K20" s="132">
        <f t="shared" si="2"/>
        <v>0</v>
      </c>
      <c r="L20" s="132">
        <f t="shared" si="3"/>
        <v>48</v>
      </c>
      <c r="M20" s="132" t="str">
        <f t="shared" si="4"/>
        <v>상각완료</v>
      </c>
      <c r="N20" s="132">
        <f t="shared" si="5"/>
        <v>7000000</v>
      </c>
      <c r="O20" s="132">
        <f t="shared" si="6"/>
        <v>-5000</v>
      </c>
      <c r="P20" s="132">
        <f t="shared" si="7"/>
        <v>6995000</v>
      </c>
      <c r="Q20" s="132">
        <f t="shared" si="8"/>
        <v>0</v>
      </c>
    </row>
    <row r="21" spans="1:17">
      <c r="A21" s="240" t="s">
        <v>129</v>
      </c>
      <c r="B21" s="241"/>
      <c r="C21" s="241"/>
      <c r="D21" s="241"/>
      <c r="E21" s="242"/>
      <c r="F21" s="109">
        <f>SUM(F5:F20)</f>
        <v>66562172</v>
      </c>
      <c r="G21" s="109">
        <f>SUM(G5:G20)</f>
        <v>66521172</v>
      </c>
      <c r="H21" s="109">
        <f>SUM(H5:H20)</f>
        <v>41000</v>
      </c>
      <c r="I21" s="133"/>
      <c r="J21" s="109">
        <f>SUM(J5:J20)</f>
        <v>66562169</v>
      </c>
      <c r="K21" s="109">
        <f>SUM(K5:K20)</f>
        <v>3</v>
      </c>
      <c r="L21" s="109"/>
      <c r="M21" s="109"/>
      <c r="N21" s="109">
        <f>SUM(N5:N20)</f>
        <v>66562172</v>
      </c>
      <c r="O21" s="109">
        <f>SUM(O5:O20)</f>
        <v>-41000</v>
      </c>
      <c r="P21" s="109">
        <f>SUM(P5:P20)</f>
        <v>66521172</v>
      </c>
      <c r="Q21" s="109">
        <f>SUM(Q5:Q20)</f>
        <v>0</v>
      </c>
    </row>
    <row r="22" spans="1:17">
      <c r="A22" s="110">
        <v>2002</v>
      </c>
      <c r="B22" s="134" t="s">
        <v>121</v>
      </c>
      <c r="C22" s="135" t="s">
        <v>130</v>
      </c>
      <c r="D22" s="136">
        <v>1</v>
      </c>
      <c r="E22" s="137">
        <v>350000</v>
      </c>
      <c r="F22" s="138">
        <f>D22*E22</f>
        <v>350000</v>
      </c>
      <c r="G22" s="137">
        <f t="shared" ref="G22:G66" si="11">F22/5*5-(1000)*D22</f>
        <v>349000</v>
      </c>
      <c r="H22" s="138">
        <f t="shared" ref="H22:H53" si="12">F22-G22</f>
        <v>1000</v>
      </c>
      <c r="I22" s="133" t="s">
        <v>123</v>
      </c>
      <c r="J22" s="138">
        <f t="shared" ref="J22:J53" si="13">D22*E22</f>
        <v>350000</v>
      </c>
      <c r="K22" s="138">
        <f t="shared" ref="K22:K53" si="14">F22-J22</f>
        <v>0</v>
      </c>
      <c r="L22" s="138">
        <f t="shared" ref="L22:L53" si="15">IF(B22="상",(2010-A22)*12+12,IF(B22="하",(2010-A22)*12+6))</f>
        <v>108</v>
      </c>
      <c r="M22" s="138" t="str">
        <f t="shared" ref="M22:M53" si="16">IF(L22&gt;=60,"상각완료","상각대상")</f>
        <v>상각완료</v>
      </c>
      <c r="N22" s="138">
        <f t="shared" ref="N22:N66" si="17">F22/60*60</f>
        <v>350000</v>
      </c>
      <c r="O22" s="138">
        <f t="shared" ref="O22:O53" si="18">G22-N22</f>
        <v>-1000</v>
      </c>
      <c r="P22" s="138">
        <f t="shared" ref="P22:P66" si="19">IF(M22="상각대상",F22/60*(L22+3),G22)</f>
        <v>349000</v>
      </c>
      <c r="Q22" s="138">
        <f t="shared" ref="Q22:Q53" si="20">IF(P22-N22&lt;0,0,P22-N22)</f>
        <v>0</v>
      </c>
    </row>
    <row r="23" spans="1:17">
      <c r="A23" s="107">
        <v>2002</v>
      </c>
      <c r="B23" s="134" t="s">
        <v>121</v>
      </c>
      <c r="C23" s="135" t="s">
        <v>131</v>
      </c>
      <c r="D23" s="136">
        <v>1</v>
      </c>
      <c r="E23" s="137">
        <v>119000</v>
      </c>
      <c r="F23" s="138">
        <f>D23*E23</f>
        <v>119000</v>
      </c>
      <c r="G23" s="137">
        <f t="shared" si="11"/>
        <v>118000</v>
      </c>
      <c r="H23" s="138">
        <f t="shared" si="12"/>
        <v>1000</v>
      </c>
      <c r="I23" s="133" t="s">
        <v>123</v>
      </c>
      <c r="J23" s="138">
        <f t="shared" si="13"/>
        <v>119000</v>
      </c>
      <c r="K23" s="138">
        <f t="shared" si="14"/>
        <v>0</v>
      </c>
      <c r="L23" s="138">
        <f t="shared" si="15"/>
        <v>108</v>
      </c>
      <c r="M23" s="138" t="str">
        <f t="shared" si="16"/>
        <v>상각완료</v>
      </c>
      <c r="N23" s="138">
        <f t="shared" si="17"/>
        <v>119000</v>
      </c>
      <c r="O23" s="138">
        <f t="shared" si="18"/>
        <v>-1000</v>
      </c>
      <c r="P23" s="138">
        <f t="shared" si="19"/>
        <v>118000</v>
      </c>
      <c r="Q23" s="138">
        <f t="shared" si="20"/>
        <v>0</v>
      </c>
    </row>
    <row r="24" spans="1:17">
      <c r="A24" s="107">
        <v>2002</v>
      </c>
      <c r="B24" s="139" t="s">
        <v>121</v>
      </c>
      <c r="C24" s="137" t="s">
        <v>132</v>
      </c>
      <c r="D24" s="140">
        <v>1</v>
      </c>
      <c r="E24" s="137">
        <v>13372700</v>
      </c>
      <c r="F24" s="138">
        <f>D24*E24</f>
        <v>13372700</v>
      </c>
      <c r="G24" s="137">
        <f t="shared" si="11"/>
        <v>13371700</v>
      </c>
      <c r="H24" s="138">
        <f t="shared" si="12"/>
        <v>1000</v>
      </c>
      <c r="I24" s="133" t="s">
        <v>123</v>
      </c>
      <c r="J24" s="138">
        <f t="shared" si="13"/>
        <v>13372700</v>
      </c>
      <c r="K24" s="138">
        <f t="shared" si="14"/>
        <v>0</v>
      </c>
      <c r="L24" s="138">
        <f t="shared" si="15"/>
        <v>108</v>
      </c>
      <c r="M24" s="138" t="str">
        <f t="shared" si="16"/>
        <v>상각완료</v>
      </c>
      <c r="N24" s="138">
        <f t="shared" si="17"/>
        <v>13372700</v>
      </c>
      <c r="O24" s="138">
        <f t="shared" si="18"/>
        <v>-1000</v>
      </c>
      <c r="P24" s="138">
        <f t="shared" si="19"/>
        <v>13371700</v>
      </c>
      <c r="Q24" s="138">
        <f t="shared" si="20"/>
        <v>0</v>
      </c>
    </row>
    <row r="25" spans="1:17">
      <c r="A25" s="107">
        <v>2002</v>
      </c>
      <c r="B25" s="134" t="s">
        <v>121</v>
      </c>
      <c r="C25" s="135" t="s">
        <v>133</v>
      </c>
      <c r="D25" s="136">
        <v>1</v>
      </c>
      <c r="E25" s="137">
        <v>837889</v>
      </c>
      <c r="F25" s="138">
        <f>D25*E25</f>
        <v>837889</v>
      </c>
      <c r="G25" s="137">
        <f t="shared" si="11"/>
        <v>836889</v>
      </c>
      <c r="H25" s="138">
        <f t="shared" si="12"/>
        <v>1000</v>
      </c>
      <c r="I25" s="133" t="s">
        <v>123</v>
      </c>
      <c r="J25" s="138">
        <f t="shared" si="13"/>
        <v>837889</v>
      </c>
      <c r="K25" s="138">
        <f t="shared" si="14"/>
        <v>0</v>
      </c>
      <c r="L25" s="138">
        <f t="shared" si="15"/>
        <v>108</v>
      </c>
      <c r="M25" s="138" t="str">
        <f t="shared" si="16"/>
        <v>상각완료</v>
      </c>
      <c r="N25" s="138">
        <f t="shared" si="17"/>
        <v>837889</v>
      </c>
      <c r="O25" s="138">
        <f t="shared" si="18"/>
        <v>-1000</v>
      </c>
      <c r="P25" s="138">
        <f t="shared" si="19"/>
        <v>836889</v>
      </c>
      <c r="Q25" s="138">
        <f t="shared" si="20"/>
        <v>0</v>
      </c>
    </row>
    <row r="26" spans="1:17">
      <c r="A26" s="107">
        <v>2002</v>
      </c>
      <c r="B26" s="134" t="s">
        <v>121</v>
      </c>
      <c r="C26" s="135" t="s">
        <v>133</v>
      </c>
      <c r="D26" s="136">
        <v>1</v>
      </c>
      <c r="E26" s="138">
        <v>986195</v>
      </c>
      <c r="F26" s="138">
        <v>986195</v>
      </c>
      <c r="G26" s="137">
        <f t="shared" si="11"/>
        <v>985195</v>
      </c>
      <c r="H26" s="138">
        <f t="shared" si="12"/>
        <v>1000</v>
      </c>
      <c r="I26" s="133" t="s">
        <v>123</v>
      </c>
      <c r="J26" s="138">
        <f t="shared" si="13"/>
        <v>986195</v>
      </c>
      <c r="K26" s="138">
        <f t="shared" si="14"/>
        <v>0</v>
      </c>
      <c r="L26" s="138">
        <f t="shared" si="15"/>
        <v>108</v>
      </c>
      <c r="M26" s="138" t="str">
        <f t="shared" si="16"/>
        <v>상각완료</v>
      </c>
      <c r="N26" s="138">
        <f t="shared" si="17"/>
        <v>986194.99999999988</v>
      </c>
      <c r="O26" s="138">
        <f t="shared" si="18"/>
        <v>-999.99999999988358</v>
      </c>
      <c r="P26" s="138">
        <f t="shared" si="19"/>
        <v>985195</v>
      </c>
      <c r="Q26" s="138">
        <f t="shared" si="20"/>
        <v>0</v>
      </c>
    </row>
    <row r="27" spans="1:17">
      <c r="A27" s="107">
        <v>2002</v>
      </c>
      <c r="B27" s="134" t="s">
        <v>125</v>
      </c>
      <c r="C27" s="135" t="s">
        <v>134</v>
      </c>
      <c r="D27" s="136">
        <v>1</v>
      </c>
      <c r="E27" s="137">
        <v>7800000</v>
      </c>
      <c r="F27" s="138">
        <f t="shared" ref="F27:F32" si="21">D27*E27</f>
        <v>7800000</v>
      </c>
      <c r="G27" s="137">
        <f t="shared" si="11"/>
        <v>7799000</v>
      </c>
      <c r="H27" s="138">
        <f t="shared" si="12"/>
        <v>1000</v>
      </c>
      <c r="I27" s="133" t="s">
        <v>123</v>
      </c>
      <c r="J27" s="138">
        <f t="shared" si="13"/>
        <v>7800000</v>
      </c>
      <c r="K27" s="138">
        <f t="shared" si="14"/>
        <v>0</v>
      </c>
      <c r="L27" s="138">
        <f t="shared" si="15"/>
        <v>102</v>
      </c>
      <c r="M27" s="138" t="str">
        <f t="shared" si="16"/>
        <v>상각완료</v>
      </c>
      <c r="N27" s="138">
        <f t="shared" si="17"/>
        <v>7800000</v>
      </c>
      <c r="O27" s="138">
        <f t="shared" si="18"/>
        <v>-1000</v>
      </c>
      <c r="P27" s="138">
        <f t="shared" si="19"/>
        <v>7799000</v>
      </c>
      <c r="Q27" s="138">
        <f t="shared" si="20"/>
        <v>0</v>
      </c>
    </row>
    <row r="28" spans="1:17">
      <c r="A28" s="107">
        <v>2002</v>
      </c>
      <c r="B28" s="134" t="s">
        <v>125</v>
      </c>
      <c r="C28" s="135" t="s">
        <v>135</v>
      </c>
      <c r="D28" s="136">
        <v>1</v>
      </c>
      <c r="E28" s="137">
        <v>5588000</v>
      </c>
      <c r="F28" s="138">
        <f t="shared" si="21"/>
        <v>5588000</v>
      </c>
      <c r="G28" s="137">
        <f t="shared" si="11"/>
        <v>5587000</v>
      </c>
      <c r="H28" s="138">
        <f t="shared" si="12"/>
        <v>1000</v>
      </c>
      <c r="I28" s="133" t="s">
        <v>123</v>
      </c>
      <c r="J28" s="138">
        <f t="shared" si="13"/>
        <v>5588000</v>
      </c>
      <c r="K28" s="138">
        <f t="shared" si="14"/>
        <v>0</v>
      </c>
      <c r="L28" s="138">
        <f t="shared" si="15"/>
        <v>102</v>
      </c>
      <c r="M28" s="138" t="str">
        <f t="shared" si="16"/>
        <v>상각완료</v>
      </c>
      <c r="N28" s="138">
        <f t="shared" si="17"/>
        <v>5588000</v>
      </c>
      <c r="O28" s="138">
        <f t="shared" si="18"/>
        <v>-1000</v>
      </c>
      <c r="P28" s="138">
        <f t="shared" si="19"/>
        <v>5587000</v>
      </c>
      <c r="Q28" s="138">
        <f t="shared" si="20"/>
        <v>0</v>
      </c>
    </row>
    <row r="29" spans="1:17">
      <c r="A29" s="107">
        <v>2002</v>
      </c>
      <c r="B29" s="134" t="s">
        <v>125</v>
      </c>
      <c r="C29" s="135" t="s">
        <v>135</v>
      </c>
      <c r="D29" s="136">
        <v>1</v>
      </c>
      <c r="E29" s="137">
        <v>1160000</v>
      </c>
      <c r="F29" s="138">
        <f t="shared" si="21"/>
        <v>1160000</v>
      </c>
      <c r="G29" s="137">
        <f t="shared" si="11"/>
        <v>1159000</v>
      </c>
      <c r="H29" s="138">
        <f t="shared" si="12"/>
        <v>1000</v>
      </c>
      <c r="I29" s="133" t="s">
        <v>123</v>
      </c>
      <c r="J29" s="138">
        <f t="shared" si="13"/>
        <v>1160000</v>
      </c>
      <c r="K29" s="138">
        <f t="shared" si="14"/>
        <v>0</v>
      </c>
      <c r="L29" s="138">
        <f t="shared" si="15"/>
        <v>102</v>
      </c>
      <c r="M29" s="138" t="str">
        <f t="shared" si="16"/>
        <v>상각완료</v>
      </c>
      <c r="N29" s="138">
        <f t="shared" si="17"/>
        <v>1160000</v>
      </c>
      <c r="O29" s="138">
        <f t="shared" si="18"/>
        <v>-1000</v>
      </c>
      <c r="P29" s="138">
        <f t="shared" si="19"/>
        <v>1159000</v>
      </c>
      <c r="Q29" s="138">
        <f t="shared" si="20"/>
        <v>0</v>
      </c>
    </row>
    <row r="30" spans="1:17">
      <c r="A30" s="107">
        <v>2002</v>
      </c>
      <c r="B30" s="139" t="s">
        <v>125</v>
      </c>
      <c r="C30" s="137" t="s">
        <v>136</v>
      </c>
      <c r="D30" s="140">
        <v>1</v>
      </c>
      <c r="E30" s="137">
        <v>17943200</v>
      </c>
      <c r="F30" s="138">
        <f t="shared" si="21"/>
        <v>17943200</v>
      </c>
      <c r="G30" s="137">
        <f t="shared" si="11"/>
        <v>17942200</v>
      </c>
      <c r="H30" s="138">
        <f t="shared" si="12"/>
        <v>1000</v>
      </c>
      <c r="I30" s="133" t="s">
        <v>123</v>
      </c>
      <c r="J30" s="138">
        <f t="shared" si="13"/>
        <v>17943200</v>
      </c>
      <c r="K30" s="138">
        <f t="shared" si="14"/>
        <v>0</v>
      </c>
      <c r="L30" s="138">
        <f t="shared" si="15"/>
        <v>102</v>
      </c>
      <c r="M30" s="138" t="str">
        <f t="shared" si="16"/>
        <v>상각완료</v>
      </c>
      <c r="N30" s="138">
        <f t="shared" si="17"/>
        <v>17943200</v>
      </c>
      <c r="O30" s="138">
        <f t="shared" si="18"/>
        <v>-1000</v>
      </c>
      <c r="P30" s="138">
        <f t="shared" si="19"/>
        <v>17942200</v>
      </c>
      <c r="Q30" s="138">
        <f t="shared" si="20"/>
        <v>0</v>
      </c>
    </row>
    <row r="31" spans="1:17">
      <c r="A31" s="107">
        <v>2002</v>
      </c>
      <c r="B31" s="134" t="s">
        <v>125</v>
      </c>
      <c r="C31" s="135" t="s">
        <v>137</v>
      </c>
      <c r="D31" s="136">
        <v>2</v>
      </c>
      <c r="E31" s="137">
        <v>550000</v>
      </c>
      <c r="F31" s="138">
        <f t="shared" si="21"/>
        <v>1100000</v>
      </c>
      <c r="G31" s="137">
        <f t="shared" si="11"/>
        <v>1098000</v>
      </c>
      <c r="H31" s="138">
        <f t="shared" si="12"/>
        <v>2000</v>
      </c>
      <c r="I31" s="133" t="s">
        <v>123</v>
      </c>
      <c r="J31" s="138">
        <f t="shared" si="13"/>
        <v>1100000</v>
      </c>
      <c r="K31" s="138">
        <f t="shared" si="14"/>
        <v>0</v>
      </c>
      <c r="L31" s="138">
        <f t="shared" si="15"/>
        <v>102</v>
      </c>
      <c r="M31" s="138" t="str">
        <f t="shared" si="16"/>
        <v>상각완료</v>
      </c>
      <c r="N31" s="138">
        <f t="shared" si="17"/>
        <v>1100000</v>
      </c>
      <c r="O31" s="138">
        <f t="shared" si="18"/>
        <v>-2000</v>
      </c>
      <c r="P31" s="138">
        <f t="shared" si="19"/>
        <v>1098000</v>
      </c>
      <c r="Q31" s="138">
        <f t="shared" si="20"/>
        <v>0</v>
      </c>
    </row>
    <row r="32" spans="1:17">
      <c r="A32" s="106">
        <v>2003</v>
      </c>
      <c r="B32" s="139" t="s">
        <v>121</v>
      </c>
      <c r="C32" s="137" t="s">
        <v>138</v>
      </c>
      <c r="D32" s="140">
        <v>1</v>
      </c>
      <c r="E32" s="137">
        <v>205000</v>
      </c>
      <c r="F32" s="138">
        <f t="shared" si="21"/>
        <v>205000</v>
      </c>
      <c r="G32" s="137">
        <f t="shared" si="11"/>
        <v>204000</v>
      </c>
      <c r="H32" s="138">
        <f t="shared" si="12"/>
        <v>1000</v>
      </c>
      <c r="I32" s="133" t="s">
        <v>123</v>
      </c>
      <c r="J32" s="138">
        <f t="shared" si="13"/>
        <v>205000</v>
      </c>
      <c r="K32" s="138">
        <f t="shared" si="14"/>
        <v>0</v>
      </c>
      <c r="L32" s="138">
        <f t="shared" si="15"/>
        <v>96</v>
      </c>
      <c r="M32" s="138" t="str">
        <f t="shared" si="16"/>
        <v>상각완료</v>
      </c>
      <c r="N32" s="138">
        <f t="shared" si="17"/>
        <v>205000</v>
      </c>
      <c r="O32" s="138">
        <f t="shared" si="18"/>
        <v>-1000</v>
      </c>
      <c r="P32" s="138">
        <f t="shared" si="19"/>
        <v>204000</v>
      </c>
      <c r="Q32" s="138">
        <f t="shared" si="20"/>
        <v>0</v>
      </c>
    </row>
    <row r="33" spans="1:17">
      <c r="A33" s="107">
        <v>2003</v>
      </c>
      <c r="B33" s="134" t="s">
        <v>121</v>
      </c>
      <c r="C33" s="135" t="s">
        <v>139</v>
      </c>
      <c r="D33" s="136">
        <v>3</v>
      </c>
      <c r="E33" s="137">
        <v>183333</v>
      </c>
      <c r="F33" s="138">
        <v>550000</v>
      </c>
      <c r="G33" s="137">
        <f t="shared" si="11"/>
        <v>547000</v>
      </c>
      <c r="H33" s="138">
        <f t="shared" si="12"/>
        <v>3000</v>
      </c>
      <c r="I33" s="133" t="s">
        <v>123</v>
      </c>
      <c r="J33" s="138">
        <f t="shared" si="13"/>
        <v>549999</v>
      </c>
      <c r="K33" s="138">
        <f t="shared" si="14"/>
        <v>1</v>
      </c>
      <c r="L33" s="138">
        <f t="shared" si="15"/>
        <v>96</v>
      </c>
      <c r="M33" s="138" t="str">
        <f t="shared" si="16"/>
        <v>상각완료</v>
      </c>
      <c r="N33" s="138">
        <f t="shared" si="17"/>
        <v>550000</v>
      </c>
      <c r="O33" s="138">
        <f t="shared" si="18"/>
        <v>-3000</v>
      </c>
      <c r="P33" s="138">
        <f t="shared" si="19"/>
        <v>547000</v>
      </c>
      <c r="Q33" s="138">
        <f t="shared" si="20"/>
        <v>0</v>
      </c>
    </row>
    <row r="34" spans="1:17">
      <c r="A34" s="107">
        <v>2003</v>
      </c>
      <c r="B34" s="134" t="s">
        <v>121</v>
      </c>
      <c r="C34" s="135" t="s">
        <v>140</v>
      </c>
      <c r="D34" s="136">
        <v>1</v>
      </c>
      <c r="E34" s="137">
        <v>600000</v>
      </c>
      <c r="F34" s="138">
        <f t="shared" ref="F34:F80" si="22">D34*E34</f>
        <v>600000</v>
      </c>
      <c r="G34" s="137">
        <f t="shared" si="11"/>
        <v>599000</v>
      </c>
      <c r="H34" s="138">
        <f t="shared" si="12"/>
        <v>1000</v>
      </c>
      <c r="I34" s="133" t="s">
        <v>123</v>
      </c>
      <c r="J34" s="138">
        <f t="shared" si="13"/>
        <v>600000</v>
      </c>
      <c r="K34" s="138">
        <f t="shared" si="14"/>
        <v>0</v>
      </c>
      <c r="L34" s="138">
        <f t="shared" si="15"/>
        <v>96</v>
      </c>
      <c r="M34" s="138" t="str">
        <f t="shared" si="16"/>
        <v>상각완료</v>
      </c>
      <c r="N34" s="138">
        <f t="shared" si="17"/>
        <v>600000</v>
      </c>
      <c r="O34" s="138">
        <f t="shared" si="18"/>
        <v>-1000</v>
      </c>
      <c r="P34" s="138">
        <f t="shared" si="19"/>
        <v>599000</v>
      </c>
      <c r="Q34" s="138">
        <f t="shared" si="20"/>
        <v>0</v>
      </c>
    </row>
    <row r="35" spans="1:17">
      <c r="A35" s="107">
        <v>2003</v>
      </c>
      <c r="B35" s="139" t="s">
        <v>121</v>
      </c>
      <c r="C35" s="137" t="s">
        <v>141</v>
      </c>
      <c r="D35" s="140">
        <v>1</v>
      </c>
      <c r="E35" s="137">
        <v>2394000</v>
      </c>
      <c r="F35" s="138">
        <f t="shared" si="22"/>
        <v>2394000</v>
      </c>
      <c r="G35" s="137">
        <f t="shared" si="11"/>
        <v>2393000</v>
      </c>
      <c r="H35" s="138">
        <f t="shared" si="12"/>
        <v>1000</v>
      </c>
      <c r="I35" s="133" t="s">
        <v>123</v>
      </c>
      <c r="J35" s="138">
        <f t="shared" si="13"/>
        <v>2394000</v>
      </c>
      <c r="K35" s="138">
        <f t="shared" si="14"/>
        <v>0</v>
      </c>
      <c r="L35" s="138">
        <f t="shared" si="15"/>
        <v>96</v>
      </c>
      <c r="M35" s="138" t="str">
        <f t="shared" si="16"/>
        <v>상각완료</v>
      </c>
      <c r="N35" s="138">
        <f t="shared" si="17"/>
        <v>2394000</v>
      </c>
      <c r="O35" s="138">
        <f t="shared" si="18"/>
        <v>-1000</v>
      </c>
      <c r="P35" s="138">
        <f t="shared" si="19"/>
        <v>2393000</v>
      </c>
      <c r="Q35" s="138">
        <f t="shared" si="20"/>
        <v>0</v>
      </c>
    </row>
    <row r="36" spans="1:17">
      <c r="A36" s="107">
        <v>2003</v>
      </c>
      <c r="B36" s="134" t="s">
        <v>121</v>
      </c>
      <c r="C36" s="135" t="s">
        <v>140</v>
      </c>
      <c r="D36" s="136">
        <v>1</v>
      </c>
      <c r="E36" s="137">
        <v>369600</v>
      </c>
      <c r="F36" s="138">
        <f t="shared" si="22"/>
        <v>369600</v>
      </c>
      <c r="G36" s="137">
        <f t="shared" si="11"/>
        <v>368600</v>
      </c>
      <c r="H36" s="138">
        <f t="shared" si="12"/>
        <v>1000</v>
      </c>
      <c r="I36" s="133" t="s">
        <v>123</v>
      </c>
      <c r="J36" s="138">
        <f t="shared" si="13"/>
        <v>369600</v>
      </c>
      <c r="K36" s="138">
        <f t="shared" si="14"/>
        <v>0</v>
      </c>
      <c r="L36" s="138">
        <f t="shared" si="15"/>
        <v>96</v>
      </c>
      <c r="M36" s="138" t="str">
        <f t="shared" si="16"/>
        <v>상각완료</v>
      </c>
      <c r="N36" s="138">
        <f t="shared" si="17"/>
        <v>369600</v>
      </c>
      <c r="O36" s="138">
        <f t="shared" si="18"/>
        <v>-1000</v>
      </c>
      <c r="P36" s="138">
        <f t="shared" si="19"/>
        <v>368600</v>
      </c>
      <c r="Q36" s="138">
        <f t="shared" si="20"/>
        <v>0</v>
      </c>
    </row>
    <row r="37" spans="1:17">
      <c r="A37" s="107">
        <v>2003</v>
      </c>
      <c r="B37" s="134" t="s">
        <v>121</v>
      </c>
      <c r="C37" s="135" t="s">
        <v>133</v>
      </c>
      <c r="D37" s="136">
        <v>1</v>
      </c>
      <c r="E37" s="137">
        <v>767180</v>
      </c>
      <c r="F37" s="138">
        <f t="shared" si="22"/>
        <v>767180</v>
      </c>
      <c r="G37" s="137">
        <f t="shared" si="11"/>
        <v>766180</v>
      </c>
      <c r="H37" s="138">
        <f t="shared" si="12"/>
        <v>1000</v>
      </c>
      <c r="I37" s="133" t="s">
        <v>123</v>
      </c>
      <c r="J37" s="138">
        <f t="shared" si="13"/>
        <v>767180</v>
      </c>
      <c r="K37" s="138">
        <f t="shared" si="14"/>
        <v>0</v>
      </c>
      <c r="L37" s="138">
        <f t="shared" si="15"/>
        <v>96</v>
      </c>
      <c r="M37" s="138" t="str">
        <f t="shared" si="16"/>
        <v>상각완료</v>
      </c>
      <c r="N37" s="138">
        <f t="shared" si="17"/>
        <v>767180</v>
      </c>
      <c r="O37" s="138">
        <f t="shared" si="18"/>
        <v>-1000</v>
      </c>
      <c r="P37" s="138">
        <f t="shared" si="19"/>
        <v>766180</v>
      </c>
      <c r="Q37" s="138">
        <f t="shared" si="20"/>
        <v>0</v>
      </c>
    </row>
    <row r="38" spans="1:17">
      <c r="A38" s="107">
        <v>2003</v>
      </c>
      <c r="B38" s="139" t="s">
        <v>125</v>
      </c>
      <c r="C38" s="137" t="s">
        <v>142</v>
      </c>
      <c r="D38" s="140">
        <v>1</v>
      </c>
      <c r="E38" s="137">
        <v>272000</v>
      </c>
      <c r="F38" s="138">
        <f t="shared" si="22"/>
        <v>272000</v>
      </c>
      <c r="G38" s="137">
        <f t="shared" si="11"/>
        <v>271000</v>
      </c>
      <c r="H38" s="138">
        <f t="shared" si="12"/>
        <v>1000</v>
      </c>
      <c r="I38" s="133" t="s">
        <v>123</v>
      </c>
      <c r="J38" s="138">
        <f t="shared" si="13"/>
        <v>272000</v>
      </c>
      <c r="K38" s="138">
        <f t="shared" si="14"/>
        <v>0</v>
      </c>
      <c r="L38" s="138">
        <f t="shared" si="15"/>
        <v>90</v>
      </c>
      <c r="M38" s="138" t="str">
        <f t="shared" si="16"/>
        <v>상각완료</v>
      </c>
      <c r="N38" s="138">
        <f t="shared" si="17"/>
        <v>272000</v>
      </c>
      <c r="O38" s="138">
        <f t="shared" si="18"/>
        <v>-1000</v>
      </c>
      <c r="P38" s="138">
        <f t="shared" si="19"/>
        <v>271000</v>
      </c>
      <c r="Q38" s="138">
        <f t="shared" si="20"/>
        <v>0</v>
      </c>
    </row>
    <row r="39" spans="1:17">
      <c r="A39" s="107">
        <v>2003</v>
      </c>
      <c r="B39" s="134" t="s">
        <v>125</v>
      </c>
      <c r="C39" s="135" t="s">
        <v>133</v>
      </c>
      <c r="D39" s="136">
        <v>1</v>
      </c>
      <c r="E39" s="137">
        <v>312530</v>
      </c>
      <c r="F39" s="138">
        <f t="shared" si="22"/>
        <v>312530</v>
      </c>
      <c r="G39" s="137">
        <f t="shared" si="11"/>
        <v>311530</v>
      </c>
      <c r="H39" s="138">
        <f t="shared" si="12"/>
        <v>1000</v>
      </c>
      <c r="I39" s="133" t="s">
        <v>123</v>
      </c>
      <c r="J39" s="138">
        <f t="shared" si="13"/>
        <v>312530</v>
      </c>
      <c r="K39" s="138">
        <f t="shared" si="14"/>
        <v>0</v>
      </c>
      <c r="L39" s="138">
        <f t="shared" si="15"/>
        <v>90</v>
      </c>
      <c r="M39" s="138" t="str">
        <f t="shared" si="16"/>
        <v>상각완료</v>
      </c>
      <c r="N39" s="138">
        <f t="shared" si="17"/>
        <v>312530</v>
      </c>
      <c r="O39" s="138">
        <f t="shared" si="18"/>
        <v>-1000</v>
      </c>
      <c r="P39" s="138">
        <f t="shared" si="19"/>
        <v>311530</v>
      </c>
      <c r="Q39" s="138">
        <f t="shared" si="20"/>
        <v>0</v>
      </c>
    </row>
    <row r="40" spans="1:17">
      <c r="A40" s="107">
        <v>2003</v>
      </c>
      <c r="B40" s="139" t="s">
        <v>125</v>
      </c>
      <c r="C40" s="137" t="s">
        <v>143</v>
      </c>
      <c r="D40" s="140">
        <v>1</v>
      </c>
      <c r="E40" s="137">
        <v>790000</v>
      </c>
      <c r="F40" s="138">
        <f t="shared" si="22"/>
        <v>790000</v>
      </c>
      <c r="G40" s="137">
        <f t="shared" si="11"/>
        <v>789000</v>
      </c>
      <c r="H40" s="138">
        <f t="shared" si="12"/>
        <v>1000</v>
      </c>
      <c r="I40" s="133" t="s">
        <v>123</v>
      </c>
      <c r="J40" s="138">
        <f t="shared" si="13"/>
        <v>790000</v>
      </c>
      <c r="K40" s="138">
        <f t="shared" si="14"/>
        <v>0</v>
      </c>
      <c r="L40" s="138">
        <f t="shared" si="15"/>
        <v>90</v>
      </c>
      <c r="M40" s="138" t="str">
        <f t="shared" si="16"/>
        <v>상각완료</v>
      </c>
      <c r="N40" s="138">
        <f t="shared" si="17"/>
        <v>790000</v>
      </c>
      <c r="O40" s="138">
        <f t="shared" si="18"/>
        <v>-1000</v>
      </c>
      <c r="P40" s="138">
        <f t="shared" si="19"/>
        <v>789000</v>
      </c>
      <c r="Q40" s="138">
        <f t="shared" si="20"/>
        <v>0</v>
      </c>
    </row>
    <row r="41" spans="1:17">
      <c r="A41" s="107">
        <v>2003</v>
      </c>
      <c r="B41" s="134" t="s">
        <v>125</v>
      </c>
      <c r="C41" s="135" t="s">
        <v>144</v>
      </c>
      <c r="D41" s="136">
        <v>1</v>
      </c>
      <c r="E41" s="137">
        <v>392700</v>
      </c>
      <c r="F41" s="138">
        <f t="shared" si="22"/>
        <v>392700</v>
      </c>
      <c r="G41" s="137">
        <f t="shared" si="11"/>
        <v>391700</v>
      </c>
      <c r="H41" s="138">
        <f t="shared" si="12"/>
        <v>1000</v>
      </c>
      <c r="I41" s="133" t="s">
        <v>123</v>
      </c>
      <c r="J41" s="138">
        <f t="shared" si="13"/>
        <v>392700</v>
      </c>
      <c r="K41" s="138">
        <f t="shared" si="14"/>
        <v>0</v>
      </c>
      <c r="L41" s="138">
        <f t="shared" si="15"/>
        <v>90</v>
      </c>
      <c r="M41" s="138" t="str">
        <f t="shared" si="16"/>
        <v>상각완료</v>
      </c>
      <c r="N41" s="138">
        <f t="shared" si="17"/>
        <v>392700</v>
      </c>
      <c r="O41" s="138">
        <f t="shared" si="18"/>
        <v>-1000</v>
      </c>
      <c r="P41" s="138">
        <f t="shared" si="19"/>
        <v>391700</v>
      </c>
      <c r="Q41" s="138">
        <f t="shared" si="20"/>
        <v>0</v>
      </c>
    </row>
    <row r="42" spans="1:17">
      <c r="A42" s="107">
        <v>2003</v>
      </c>
      <c r="B42" s="139" t="s">
        <v>125</v>
      </c>
      <c r="C42" s="137" t="s">
        <v>132</v>
      </c>
      <c r="D42" s="140">
        <v>1</v>
      </c>
      <c r="E42" s="137">
        <v>3876710</v>
      </c>
      <c r="F42" s="138">
        <f t="shared" si="22"/>
        <v>3876710</v>
      </c>
      <c r="G42" s="137">
        <f t="shared" si="11"/>
        <v>3875710</v>
      </c>
      <c r="H42" s="138">
        <f t="shared" si="12"/>
        <v>1000</v>
      </c>
      <c r="I42" s="133" t="s">
        <v>123</v>
      </c>
      <c r="J42" s="138">
        <f t="shared" si="13"/>
        <v>3876710</v>
      </c>
      <c r="K42" s="138">
        <f t="shared" si="14"/>
        <v>0</v>
      </c>
      <c r="L42" s="138">
        <f t="shared" si="15"/>
        <v>90</v>
      </c>
      <c r="M42" s="138" t="str">
        <f t="shared" si="16"/>
        <v>상각완료</v>
      </c>
      <c r="N42" s="138">
        <f t="shared" si="17"/>
        <v>3876710</v>
      </c>
      <c r="O42" s="138">
        <f t="shared" si="18"/>
        <v>-1000</v>
      </c>
      <c r="P42" s="138">
        <f t="shared" si="19"/>
        <v>3875710</v>
      </c>
      <c r="Q42" s="138">
        <f t="shared" si="20"/>
        <v>0</v>
      </c>
    </row>
    <row r="43" spans="1:17">
      <c r="A43" s="107">
        <v>2003</v>
      </c>
      <c r="B43" s="139" t="s">
        <v>125</v>
      </c>
      <c r="C43" s="137" t="s">
        <v>145</v>
      </c>
      <c r="D43" s="140">
        <v>1</v>
      </c>
      <c r="E43" s="137">
        <v>297000</v>
      </c>
      <c r="F43" s="138">
        <f t="shared" si="22"/>
        <v>297000</v>
      </c>
      <c r="G43" s="137">
        <f t="shared" si="11"/>
        <v>296000</v>
      </c>
      <c r="H43" s="138">
        <f t="shared" si="12"/>
        <v>1000</v>
      </c>
      <c r="I43" s="133" t="s">
        <v>123</v>
      </c>
      <c r="J43" s="138">
        <f t="shared" si="13"/>
        <v>297000</v>
      </c>
      <c r="K43" s="138">
        <f t="shared" si="14"/>
        <v>0</v>
      </c>
      <c r="L43" s="138">
        <f t="shared" si="15"/>
        <v>90</v>
      </c>
      <c r="M43" s="138" t="str">
        <f t="shared" si="16"/>
        <v>상각완료</v>
      </c>
      <c r="N43" s="138">
        <f t="shared" si="17"/>
        <v>297000</v>
      </c>
      <c r="O43" s="138">
        <f t="shared" si="18"/>
        <v>-1000</v>
      </c>
      <c r="P43" s="138">
        <f t="shared" si="19"/>
        <v>296000</v>
      </c>
      <c r="Q43" s="138">
        <f t="shared" si="20"/>
        <v>0</v>
      </c>
    </row>
    <row r="44" spans="1:17">
      <c r="A44" s="107">
        <v>2003</v>
      </c>
      <c r="B44" s="134" t="s">
        <v>125</v>
      </c>
      <c r="C44" s="135" t="s">
        <v>146</v>
      </c>
      <c r="D44" s="136">
        <v>1</v>
      </c>
      <c r="E44" s="137">
        <v>269500</v>
      </c>
      <c r="F44" s="138">
        <f t="shared" si="22"/>
        <v>269500</v>
      </c>
      <c r="G44" s="137">
        <f t="shared" si="11"/>
        <v>268500</v>
      </c>
      <c r="H44" s="138">
        <f t="shared" si="12"/>
        <v>1000</v>
      </c>
      <c r="I44" s="133" t="s">
        <v>123</v>
      </c>
      <c r="J44" s="138">
        <f t="shared" si="13"/>
        <v>269500</v>
      </c>
      <c r="K44" s="138">
        <f t="shared" si="14"/>
        <v>0</v>
      </c>
      <c r="L44" s="138">
        <f t="shared" si="15"/>
        <v>90</v>
      </c>
      <c r="M44" s="138" t="str">
        <f t="shared" si="16"/>
        <v>상각완료</v>
      </c>
      <c r="N44" s="138">
        <f t="shared" si="17"/>
        <v>269500</v>
      </c>
      <c r="O44" s="138">
        <f t="shared" si="18"/>
        <v>-1000</v>
      </c>
      <c r="P44" s="138">
        <f t="shared" si="19"/>
        <v>268500</v>
      </c>
      <c r="Q44" s="138">
        <f t="shared" si="20"/>
        <v>0</v>
      </c>
    </row>
    <row r="45" spans="1:17">
      <c r="A45" s="107">
        <v>2003</v>
      </c>
      <c r="B45" s="134" t="s">
        <v>125</v>
      </c>
      <c r="C45" s="135" t="s">
        <v>147</v>
      </c>
      <c r="D45" s="136">
        <v>1</v>
      </c>
      <c r="E45" s="137">
        <v>155000</v>
      </c>
      <c r="F45" s="138">
        <f t="shared" si="22"/>
        <v>155000</v>
      </c>
      <c r="G45" s="137">
        <f t="shared" si="11"/>
        <v>154000</v>
      </c>
      <c r="H45" s="138">
        <f t="shared" si="12"/>
        <v>1000</v>
      </c>
      <c r="I45" s="133" t="s">
        <v>123</v>
      </c>
      <c r="J45" s="138">
        <f t="shared" si="13"/>
        <v>155000</v>
      </c>
      <c r="K45" s="138">
        <f t="shared" si="14"/>
        <v>0</v>
      </c>
      <c r="L45" s="138">
        <f t="shared" si="15"/>
        <v>90</v>
      </c>
      <c r="M45" s="138" t="str">
        <f t="shared" si="16"/>
        <v>상각완료</v>
      </c>
      <c r="N45" s="138">
        <f t="shared" si="17"/>
        <v>155000</v>
      </c>
      <c r="O45" s="138">
        <f t="shared" si="18"/>
        <v>-1000</v>
      </c>
      <c r="P45" s="138">
        <f t="shared" si="19"/>
        <v>154000</v>
      </c>
      <c r="Q45" s="138">
        <f t="shared" si="20"/>
        <v>0</v>
      </c>
    </row>
    <row r="46" spans="1:17">
      <c r="A46" s="107">
        <v>2003</v>
      </c>
      <c r="B46" s="134" t="s">
        <v>125</v>
      </c>
      <c r="C46" s="135" t="s">
        <v>148</v>
      </c>
      <c r="D46" s="136">
        <v>1</v>
      </c>
      <c r="E46" s="137">
        <v>2099810</v>
      </c>
      <c r="F46" s="138">
        <f t="shared" si="22"/>
        <v>2099810</v>
      </c>
      <c r="G46" s="137">
        <f t="shared" si="11"/>
        <v>2098810</v>
      </c>
      <c r="H46" s="138">
        <f t="shared" si="12"/>
        <v>1000</v>
      </c>
      <c r="I46" s="133" t="s">
        <v>123</v>
      </c>
      <c r="J46" s="138">
        <f t="shared" si="13"/>
        <v>2099810</v>
      </c>
      <c r="K46" s="138">
        <f t="shared" si="14"/>
        <v>0</v>
      </c>
      <c r="L46" s="138">
        <f t="shared" si="15"/>
        <v>90</v>
      </c>
      <c r="M46" s="138" t="str">
        <f t="shared" si="16"/>
        <v>상각완료</v>
      </c>
      <c r="N46" s="138">
        <f t="shared" si="17"/>
        <v>2099810</v>
      </c>
      <c r="O46" s="138">
        <f t="shared" si="18"/>
        <v>-1000</v>
      </c>
      <c r="P46" s="138">
        <f t="shared" si="19"/>
        <v>2098810</v>
      </c>
      <c r="Q46" s="138">
        <f t="shared" si="20"/>
        <v>0</v>
      </c>
    </row>
    <row r="47" spans="1:17">
      <c r="A47" s="107">
        <v>2003</v>
      </c>
      <c r="B47" s="134" t="s">
        <v>125</v>
      </c>
      <c r="C47" s="135" t="s">
        <v>149</v>
      </c>
      <c r="D47" s="136">
        <v>1</v>
      </c>
      <c r="E47" s="137">
        <v>440000</v>
      </c>
      <c r="F47" s="138">
        <f t="shared" si="22"/>
        <v>440000</v>
      </c>
      <c r="G47" s="137">
        <f t="shared" si="11"/>
        <v>439000</v>
      </c>
      <c r="H47" s="138">
        <f t="shared" si="12"/>
        <v>1000</v>
      </c>
      <c r="I47" s="133" t="s">
        <v>123</v>
      </c>
      <c r="J47" s="138">
        <f t="shared" si="13"/>
        <v>440000</v>
      </c>
      <c r="K47" s="138">
        <f t="shared" si="14"/>
        <v>0</v>
      </c>
      <c r="L47" s="138">
        <f t="shared" si="15"/>
        <v>90</v>
      </c>
      <c r="M47" s="138" t="str">
        <f t="shared" si="16"/>
        <v>상각완료</v>
      </c>
      <c r="N47" s="138">
        <f t="shared" si="17"/>
        <v>440000</v>
      </c>
      <c r="O47" s="138">
        <f t="shared" si="18"/>
        <v>-1000</v>
      </c>
      <c r="P47" s="138">
        <f t="shared" si="19"/>
        <v>439000</v>
      </c>
      <c r="Q47" s="138">
        <f t="shared" si="20"/>
        <v>0</v>
      </c>
    </row>
    <row r="48" spans="1:17">
      <c r="A48" s="107">
        <v>2003</v>
      </c>
      <c r="B48" s="134" t="s">
        <v>125</v>
      </c>
      <c r="C48" s="135" t="s">
        <v>150</v>
      </c>
      <c r="D48" s="136">
        <v>2</v>
      </c>
      <c r="E48" s="137">
        <v>990000</v>
      </c>
      <c r="F48" s="138">
        <f t="shared" si="22"/>
        <v>1980000</v>
      </c>
      <c r="G48" s="137">
        <f t="shared" si="11"/>
        <v>1978000</v>
      </c>
      <c r="H48" s="138">
        <f t="shared" si="12"/>
        <v>2000</v>
      </c>
      <c r="I48" s="133" t="s">
        <v>123</v>
      </c>
      <c r="J48" s="138">
        <f t="shared" si="13"/>
        <v>1980000</v>
      </c>
      <c r="K48" s="138">
        <f t="shared" si="14"/>
        <v>0</v>
      </c>
      <c r="L48" s="138">
        <f t="shared" si="15"/>
        <v>90</v>
      </c>
      <c r="M48" s="138" t="str">
        <f t="shared" si="16"/>
        <v>상각완료</v>
      </c>
      <c r="N48" s="138">
        <f t="shared" si="17"/>
        <v>1980000</v>
      </c>
      <c r="O48" s="138">
        <f t="shared" si="18"/>
        <v>-2000</v>
      </c>
      <c r="P48" s="138">
        <f t="shared" si="19"/>
        <v>1978000</v>
      </c>
      <c r="Q48" s="138">
        <f t="shared" si="20"/>
        <v>0</v>
      </c>
    </row>
    <row r="49" spans="1:17">
      <c r="A49" s="111">
        <v>2004</v>
      </c>
      <c r="B49" s="134" t="s">
        <v>121</v>
      </c>
      <c r="C49" s="135" t="s">
        <v>151</v>
      </c>
      <c r="D49" s="136">
        <v>4</v>
      </c>
      <c r="E49" s="137">
        <v>250000</v>
      </c>
      <c r="F49" s="138">
        <f t="shared" si="22"/>
        <v>1000000</v>
      </c>
      <c r="G49" s="137">
        <f t="shared" si="11"/>
        <v>996000</v>
      </c>
      <c r="H49" s="138">
        <f t="shared" si="12"/>
        <v>4000</v>
      </c>
      <c r="I49" s="133" t="s">
        <v>123</v>
      </c>
      <c r="J49" s="138">
        <f t="shared" si="13"/>
        <v>1000000</v>
      </c>
      <c r="K49" s="138">
        <f t="shared" si="14"/>
        <v>0</v>
      </c>
      <c r="L49" s="138">
        <f t="shared" si="15"/>
        <v>84</v>
      </c>
      <c r="M49" s="138" t="str">
        <f t="shared" si="16"/>
        <v>상각완료</v>
      </c>
      <c r="N49" s="138">
        <f t="shared" si="17"/>
        <v>1000000.0000000001</v>
      </c>
      <c r="O49" s="138">
        <f t="shared" si="18"/>
        <v>-4000.0000000001164</v>
      </c>
      <c r="P49" s="138">
        <f t="shared" si="19"/>
        <v>996000</v>
      </c>
      <c r="Q49" s="138">
        <f t="shared" si="20"/>
        <v>0</v>
      </c>
    </row>
    <row r="50" spans="1:17">
      <c r="A50" s="112">
        <v>2004</v>
      </c>
      <c r="B50" s="139" t="s">
        <v>121</v>
      </c>
      <c r="C50" s="137" t="s">
        <v>152</v>
      </c>
      <c r="D50" s="140">
        <v>1</v>
      </c>
      <c r="E50" s="137">
        <v>1452000</v>
      </c>
      <c r="F50" s="138">
        <f t="shared" si="22"/>
        <v>1452000</v>
      </c>
      <c r="G50" s="137">
        <f t="shared" si="11"/>
        <v>1451000</v>
      </c>
      <c r="H50" s="138">
        <f t="shared" si="12"/>
        <v>1000</v>
      </c>
      <c r="I50" s="133" t="s">
        <v>123</v>
      </c>
      <c r="J50" s="138">
        <f t="shared" si="13"/>
        <v>1452000</v>
      </c>
      <c r="K50" s="138">
        <f t="shared" si="14"/>
        <v>0</v>
      </c>
      <c r="L50" s="138">
        <f t="shared" si="15"/>
        <v>84</v>
      </c>
      <c r="M50" s="138" t="str">
        <f t="shared" si="16"/>
        <v>상각완료</v>
      </c>
      <c r="N50" s="138">
        <f t="shared" si="17"/>
        <v>1452000</v>
      </c>
      <c r="O50" s="138">
        <f t="shared" si="18"/>
        <v>-1000</v>
      </c>
      <c r="P50" s="138">
        <f t="shared" si="19"/>
        <v>1451000</v>
      </c>
      <c r="Q50" s="138">
        <f t="shared" si="20"/>
        <v>0</v>
      </c>
    </row>
    <row r="51" spans="1:17">
      <c r="A51" s="112">
        <v>2004</v>
      </c>
      <c r="B51" s="134" t="s">
        <v>121</v>
      </c>
      <c r="C51" s="135" t="s">
        <v>153</v>
      </c>
      <c r="D51" s="136">
        <v>1</v>
      </c>
      <c r="E51" s="137">
        <v>580000</v>
      </c>
      <c r="F51" s="138">
        <f t="shared" si="22"/>
        <v>580000</v>
      </c>
      <c r="G51" s="137">
        <f t="shared" si="11"/>
        <v>579000</v>
      </c>
      <c r="H51" s="138">
        <f t="shared" si="12"/>
        <v>1000</v>
      </c>
      <c r="I51" s="133" t="s">
        <v>123</v>
      </c>
      <c r="J51" s="138">
        <f t="shared" si="13"/>
        <v>580000</v>
      </c>
      <c r="K51" s="138">
        <f t="shared" si="14"/>
        <v>0</v>
      </c>
      <c r="L51" s="138">
        <f t="shared" si="15"/>
        <v>84</v>
      </c>
      <c r="M51" s="138" t="str">
        <f t="shared" si="16"/>
        <v>상각완료</v>
      </c>
      <c r="N51" s="138">
        <f t="shared" si="17"/>
        <v>580000</v>
      </c>
      <c r="O51" s="138">
        <f t="shared" si="18"/>
        <v>-1000</v>
      </c>
      <c r="P51" s="138">
        <f t="shared" si="19"/>
        <v>579000</v>
      </c>
      <c r="Q51" s="138">
        <f t="shared" si="20"/>
        <v>0</v>
      </c>
    </row>
    <row r="52" spans="1:17">
      <c r="A52" s="112">
        <v>2004</v>
      </c>
      <c r="B52" s="134" t="s">
        <v>121</v>
      </c>
      <c r="C52" s="135" t="s">
        <v>133</v>
      </c>
      <c r="D52" s="136">
        <v>1</v>
      </c>
      <c r="E52" s="137">
        <v>324170</v>
      </c>
      <c r="F52" s="138">
        <f t="shared" si="22"/>
        <v>324170</v>
      </c>
      <c r="G52" s="137">
        <f t="shared" si="11"/>
        <v>323170</v>
      </c>
      <c r="H52" s="138">
        <f t="shared" si="12"/>
        <v>1000</v>
      </c>
      <c r="I52" s="133" t="s">
        <v>123</v>
      </c>
      <c r="J52" s="138">
        <f t="shared" si="13"/>
        <v>324170</v>
      </c>
      <c r="K52" s="138">
        <f t="shared" si="14"/>
        <v>0</v>
      </c>
      <c r="L52" s="138">
        <f t="shared" si="15"/>
        <v>84</v>
      </c>
      <c r="M52" s="138" t="str">
        <f t="shared" si="16"/>
        <v>상각완료</v>
      </c>
      <c r="N52" s="138">
        <f t="shared" si="17"/>
        <v>324170</v>
      </c>
      <c r="O52" s="138">
        <f t="shared" si="18"/>
        <v>-1000</v>
      </c>
      <c r="P52" s="138">
        <f t="shared" si="19"/>
        <v>323170</v>
      </c>
      <c r="Q52" s="138">
        <f t="shared" si="20"/>
        <v>0</v>
      </c>
    </row>
    <row r="53" spans="1:17">
      <c r="A53" s="112">
        <v>2004</v>
      </c>
      <c r="B53" s="134" t="s">
        <v>125</v>
      </c>
      <c r="C53" s="135" t="s">
        <v>154</v>
      </c>
      <c r="D53" s="136">
        <v>1</v>
      </c>
      <c r="E53" s="137">
        <v>793000</v>
      </c>
      <c r="F53" s="138">
        <f t="shared" si="22"/>
        <v>793000</v>
      </c>
      <c r="G53" s="137">
        <f t="shared" si="11"/>
        <v>792000</v>
      </c>
      <c r="H53" s="138">
        <f t="shared" si="12"/>
        <v>1000</v>
      </c>
      <c r="I53" s="133" t="s">
        <v>123</v>
      </c>
      <c r="J53" s="138">
        <f t="shared" si="13"/>
        <v>793000</v>
      </c>
      <c r="K53" s="138">
        <f t="shared" si="14"/>
        <v>0</v>
      </c>
      <c r="L53" s="138">
        <f t="shared" si="15"/>
        <v>78</v>
      </c>
      <c r="M53" s="138" t="str">
        <f t="shared" si="16"/>
        <v>상각완료</v>
      </c>
      <c r="N53" s="138">
        <f t="shared" si="17"/>
        <v>793000</v>
      </c>
      <c r="O53" s="138">
        <f t="shared" si="18"/>
        <v>-1000</v>
      </c>
      <c r="P53" s="138">
        <f t="shared" si="19"/>
        <v>792000</v>
      </c>
      <c r="Q53" s="138">
        <f t="shared" si="20"/>
        <v>0</v>
      </c>
    </row>
    <row r="54" spans="1:17">
      <c r="A54" s="112">
        <v>2004</v>
      </c>
      <c r="B54" s="139" t="s">
        <v>125</v>
      </c>
      <c r="C54" s="137" t="s">
        <v>155</v>
      </c>
      <c r="D54" s="140">
        <v>1</v>
      </c>
      <c r="E54" s="137">
        <v>1430000</v>
      </c>
      <c r="F54" s="138">
        <f t="shared" si="22"/>
        <v>1430000</v>
      </c>
      <c r="G54" s="137">
        <f t="shared" si="11"/>
        <v>1429000</v>
      </c>
      <c r="H54" s="138">
        <f t="shared" ref="H54:H80" si="23">F54-G54</f>
        <v>1000</v>
      </c>
      <c r="I54" s="133" t="s">
        <v>123</v>
      </c>
      <c r="J54" s="138">
        <f t="shared" ref="J54:J80" si="24">D54*E54</f>
        <v>1430000</v>
      </c>
      <c r="K54" s="138">
        <f t="shared" ref="K54:K80" si="25">F54-J54</f>
        <v>0</v>
      </c>
      <c r="L54" s="138">
        <f t="shared" ref="L54:L80" si="26">IF(B54="상",(2010-A54)*12+12,IF(B54="하",(2010-A54)*12+6))</f>
        <v>78</v>
      </c>
      <c r="M54" s="138" t="str">
        <f t="shared" ref="M54:M80" si="27">IF(L54&gt;=60,"상각완료","상각대상")</f>
        <v>상각완료</v>
      </c>
      <c r="N54" s="138">
        <f t="shared" si="17"/>
        <v>1430000</v>
      </c>
      <c r="O54" s="138">
        <f t="shared" ref="O54:O80" si="28">G54-N54</f>
        <v>-1000</v>
      </c>
      <c r="P54" s="138">
        <f t="shared" si="19"/>
        <v>1429000</v>
      </c>
      <c r="Q54" s="138">
        <f t="shared" ref="Q54:Q80" si="29">IF(P54-N54&lt;0,0,P54-N54)</f>
        <v>0</v>
      </c>
    </row>
    <row r="55" spans="1:17">
      <c r="A55" s="112">
        <v>2004</v>
      </c>
      <c r="B55" s="134" t="s">
        <v>125</v>
      </c>
      <c r="C55" s="135" t="s">
        <v>156</v>
      </c>
      <c r="D55" s="136">
        <v>2</v>
      </c>
      <c r="E55" s="137">
        <v>297000</v>
      </c>
      <c r="F55" s="138">
        <f t="shared" si="22"/>
        <v>594000</v>
      </c>
      <c r="G55" s="137">
        <f t="shared" si="11"/>
        <v>592000</v>
      </c>
      <c r="H55" s="138">
        <f t="shared" si="23"/>
        <v>2000</v>
      </c>
      <c r="I55" s="133" t="s">
        <v>123</v>
      </c>
      <c r="J55" s="138">
        <f t="shared" si="24"/>
        <v>594000</v>
      </c>
      <c r="K55" s="138">
        <f t="shared" si="25"/>
        <v>0</v>
      </c>
      <c r="L55" s="138">
        <f t="shared" si="26"/>
        <v>78</v>
      </c>
      <c r="M55" s="138" t="str">
        <f t="shared" si="27"/>
        <v>상각완료</v>
      </c>
      <c r="N55" s="138">
        <f t="shared" si="17"/>
        <v>594000</v>
      </c>
      <c r="O55" s="138">
        <f t="shared" si="28"/>
        <v>-2000</v>
      </c>
      <c r="P55" s="138">
        <f t="shared" si="19"/>
        <v>592000</v>
      </c>
      <c r="Q55" s="138">
        <f t="shared" si="29"/>
        <v>0</v>
      </c>
    </row>
    <row r="56" spans="1:17">
      <c r="A56" s="112">
        <v>2004</v>
      </c>
      <c r="B56" s="134" t="s">
        <v>125</v>
      </c>
      <c r="C56" s="135" t="s">
        <v>157</v>
      </c>
      <c r="D56" s="136">
        <v>1</v>
      </c>
      <c r="E56" s="137">
        <v>220000</v>
      </c>
      <c r="F56" s="138">
        <f t="shared" si="22"/>
        <v>220000</v>
      </c>
      <c r="G56" s="137">
        <f t="shared" si="11"/>
        <v>219000</v>
      </c>
      <c r="H56" s="138">
        <f t="shared" si="23"/>
        <v>1000</v>
      </c>
      <c r="I56" s="133" t="s">
        <v>123</v>
      </c>
      <c r="J56" s="138">
        <f t="shared" si="24"/>
        <v>220000</v>
      </c>
      <c r="K56" s="138">
        <f t="shared" si="25"/>
        <v>0</v>
      </c>
      <c r="L56" s="138">
        <f t="shared" si="26"/>
        <v>78</v>
      </c>
      <c r="M56" s="138" t="str">
        <f t="shared" si="27"/>
        <v>상각완료</v>
      </c>
      <c r="N56" s="138">
        <f t="shared" si="17"/>
        <v>220000</v>
      </c>
      <c r="O56" s="138">
        <f t="shared" si="28"/>
        <v>-1000</v>
      </c>
      <c r="P56" s="138">
        <f t="shared" si="19"/>
        <v>219000</v>
      </c>
      <c r="Q56" s="138">
        <f t="shared" si="29"/>
        <v>0</v>
      </c>
    </row>
    <row r="57" spans="1:17">
      <c r="A57" s="112">
        <v>2004</v>
      </c>
      <c r="B57" s="134" t="s">
        <v>125</v>
      </c>
      <c r="C57" s="135" t="s">
        <v>158</v>
      </c>
      <c r="D57" s="136">
        <v>1</v>
      </c>
      <c r="E57" s="137">
        <v>5225000</v>
      </c>
      <c r="F57" s="138">
        <f t="shared" si="22"/>
        <v>5225000</v>
      </c>
      <c r="G57" s="137">
        <f t="shared" si="11"/>
        <v>5224000</v>
      </c>
      <c r="H57" s="138">
        <f t="shared" si="23"/>
        <v>1000</v>
      </c>
      <c r="I57" s="133" t="s">
        <v>123</v>
      </c>
      <c r="J57" s="138">
        <f t="shared" si="24"/>
        <v>5225000</v>
      </c>
      <c r="K57" s="138">
        <f t="shared" si="25"/>
        <v>0</v>
      </c>
      <c r="L57" s="138">
        <f t="shared" si="26"/>
        <v>78</v>
      </c>
      <c r="M57" s="138" t="str">
        <f t="shared" si="27"/>
        <v>상각완료</v>
      </c>
      <c r="N57" s="138">
        <f t="shared" si="17"/>
        <v>5225000</v>
      </c>
      <c r="O57" s="138">
        <f t="shared" si="28"/>
        <v>-1000</v>
      </c>
      <c r="P57" s="138">
        <f t="shared" si="19"/>
        <v>5224000</v>
      </c>
      <c r="Q57" s="138">
        <f t="shared" si="29"/>
        <v>0</v>
      </c>
    </row>
    <row r="58" spans="1:17">
      <c r="A58" s="112">
        <v>2004</v>
      </c>
      <c r="B58" s="134" t="s">
        <v>125</v>
      </c>
      <c r="C58" s="135" t="s">
        <v>159</v>
      </c>
      <c r="D58" s="136">
        <v>2</v>
      </c>
      <c r="E58" s="137">
        <v>269500</v>
      </c>
      <c r="F58" s="138">
        <f t="shared" si="22"/>
        <v>539000</v>
      </c>
      <c r="G58" s="137">
        <f t="shared" si="11"/>
        <v>537000</v>
      </c>
      <c r="H58" s="138">
        <f t="shared" si="23"/>
        <v>2000</v>
      </c>
      <c r="I58" s="133" t="s">
        <v>123</v>
      </c>
      <c r="J58" s="138">
        <f t="shared" si="24"/>
        <v>539000</v>
      </c>
      <c r="K58" s="138">
        <f t="shared" si="25"/>
        <v>0</v>
      </c>
      <c r="L58" s="138">
        <f t="shared" si="26"/>
        <v>78</v>
      </c>
      <c r="M58" s="138" t="str">
        <f t="shared" si="27"/>
        <v>상각완료</v>
      </c>
      <c r="N58" s="138">
        <f t="shared" si="17"/>
        <v>539000</v>
      </c>
      <c r="O58" s="138">
        <f t="shared" si="28"/>
        <v>-2000</v>
      </c>
      <c r="P58" s="138">
        <f t="shared" si="19"/>
        <v>537000</v>
      </c>
      <c r="Q58" s="138">
        <f t="shared" si="29"/>
        <v>0</v>
      </c>
    </row>
    <row r="59" spans="1:17">
      <c r="A59" s="112">
        <v>2005</v>
      </c>
      <c r="B59" s="139" t="s">
        <v>121</v>
      </c>
      <c r="C59" s="137" t="s">
        <v>160</v>
      </c>
      <c r="D59" s="140">
        <v>1</v>
      </c>
      <c r="E59" s="137">
        <v>217800</v>
      </c>
      <c r="F59" s="138">
        <f t="shared" si="22"/>
        <v>217800</v>
      </c>
      <c r="G59" s="137">
        <f t="shared" si="11"/>
        <v>216800</v>
      </c>
      <c r="H59" s="138">
        <f t="shared" si="23"/>
        <v>1000</v>
      </c>
      <c r="I59" s="133" t="s">
        <v>123</v>
      </c>
      <c r="J59" s="138">
        <f t="shared" si="24"/>
        <v>217800</v>
      </c>
      <c r="K59" s="138">
        <f t="shared" si="25"/>
        <v>0</v>
      </c>
      <c r="L59" s="138">
        <f t="shared" si="26"/>
        <v>72</v>
      </c>
      <c r="M59" s="138" t="str">
        <f t="shared" si="27"/>
        <v>상각완료</v>
      </c>
      <c r="N59" s="138">
        <f t="shared" si="17"/>
        <v>217800</v>
      </c>
      <c r="O59" s="138">
        <f t="shared" si="28"/>
        <v>-1000</v>
      </c>
      <c r="P59" s="138">
        <f t="shared" si="19"/>
        <v>216800</v>
      </c>
      <c r="Q59" s="138">
        <f t="shared" si="29"/>
        <v>0</v>
      </c>
    </row>
    <row r="60" spans="1:17">
      <c r="A60" s="112">
        <v>2005</v>
      </c>
      <c r="B60" s="139" t="s">
        <v>121</v>
      </c>
      <c r="C60" s="137" t="s">
        <v>154</v>
      </c>
      <c r="D60" s="140">
        <v>1</v>
      </c>
      <c r="E60" s="137">
        <v>930000</v>
      </c>
      <c r="F60" s="138">
        <f t="shared" si="22"/>
        <v>930000</v>
      </c>
      <c r="G60" s="137">
        <f t="shared" si="11"/>
        <v>929000</v>
      </c>
      <c r="H60" s="138">
        <f t="shared" si="23"/>
        <v>1000</v>
      </c>
      <c r="I60" s="133" t="s">
        <v>123</v>
      </c>
      <c r="J60" s="138">
        <f t="shared" si="24"/>
        <v>930000</v>
      </c>
      <c r="K60" s="138">
        <f t="shared" si="25"/>
        <v>0</v>
      </c>
      <c r="L60" s="138">
        <f t="shared" si="26"/>
        <v>72</v>
      </c>
      <c r="M60" s="138" t="str">
        <f t="shared" si="27"/>
        <v>상각완료</v>
      </c>
      <c r="N60" s="138">
        <f t="shared" si="17"/>
        <v>930000</v>
      </c>
      <c r="O60" s="138">
        <f t="shared" si="28"/>
        <v>-1000</v>
      </c>
      <c r="P60" s="138">
        <f t="shared" si="19"/>
        <v>929000</v>
      </c>
      <c r="Q60" s="138">
        <f t="shared" si="29"/>
        <v>0</v>
      </c>
    </row>
    <row r="61" spans="1:17">
      <c r="A61" s="112">
        <v>2005</v>
      </c>
      <c r="B61" s="134" t="s">
        <v>121</v>
      </c>
      <c r="C61" s="135" t="s">
        <v>133</v>
      </c>
      <c r="D61" s="136">
        <v>2</v>
      </c>
      <c r="E61" s="137">
        <v>294840</v>
      </c>
      <c r="F61" s="138">
        <f t="shared" si="22"/>
        <v>589680</v>
      </c>
      <c r="G61" s="137">
        <f t="shared" si="11"/>
        <v>587680</v>
      </c>
      <c r="H61" s="138">
        <f t="shared" si="23"/>
        <v>2000</v>
      </c>
      <c r="I61" s="133" t="s">
        <v>123</v>
      </c>
      <c r="J61" s="138">
        <f t="shared" si="24"/>
        <v>589680</v>
      </c>
      <c r="K61" s="138">
        <f t="shared" si="25"/>
        <v>0</v>
      </c>
      <c r="L61" s="138">
        <f t="shared" si="26"/>
        <v>72</v>
      </c>
      <c r="M61" s="138" t="str">
        <f t="shared" si="27"/>
        <v>상각완료</v>
      </c>
      <c r="N61" s="138">
        <f t="shared" si="17"/>
        <v>589680</v>
      </c>
      <c r="O61" s="138">
        <f t="shared" si="28"/>
        <v>-2000</v>
      </c>
      <c r="P61" s="138">
        <f t="shared" si="19"/>
        <v>587680</v>
      </c>
      <c r="Q61" s="138">
        <f t="shared" si="29"/>
        <v>0</v>
      </c>
    </row>
    <row r="62" spans="1:17">
      <c r="A62" s="112">
        <v>2005</v>
      </c>
      <c r="B62" s="134" t="s">
        <v>121</v>
      </c>
      <c r="C62" s="135" t="s">
        <v>161</v>
      </c>
      <c r="D62" s="136">
        <v>2</v>
      </c>
      <c r="E62" s="137">
        <v>2650030</v>
      </c>
      <c r="F62" s="138">
        <f t="shared" si="22"/>
        <v>5300060</v>
      </c>
      <c r="G62" s="137">
        <f t="shared" si="11"/>
        <v>5298060</v>
      </c>
      <c r="H62" s="138">
        <f t="shared" si="23"/>
        <v>2000</v>
      </c>
      <c r="I62" s="133" t="s">
        <v>123</v>
      </c>
      <c r="J62" s="138">
        <f t="shared" si="24"/>
        <v>5300060</v>
      </c>
      <c r="K62" s="138">
        <f t="shared" si="25"/>
        <v>0</v>
      </c>
      <c r="L62" s="138">
        <f t="shared" si="26"/>
        <v>72</v>
      </c>
      <c r="M62" s="138" t="str">
        <f t="shared" si="27"/>
        <v>상각완료</v>
      </c>
      <c r="N62" s="138">
        <f t="shared" si="17"/>
        <v>5300060</v>
      </c>
      <c r="O62" s="138">
        <f t="shared" si="28"/>
        <v>-2000</v>
      </c>
      <c r="P62" s="138">
        <f t="shared" si="19"/>
        <v>5298060</v>
      </c>
      <c r="Q62" s="138">
        <f t="shared" si="29"/>
        <v>0</v>
      </c>
    </row>
    <row r="63" spans="1:17">
      <c r="A63" s="112">
        <v>2005</v>
      </c>
      <c r="B63" s="134" t="s">
        <v>121</v>
      </c>
      <c r="C63" s="135" t="s">
        <v>162</v>
      </c>
      <c r="D63" s="136">
        <v>1</v>
      </c>
      <c r="E63" s="137">
        <v>330000</v>
      </c>
      <c r="F63" s="138">
        <f t="shared" si="22"/>
        <v>330000</v>
      </c>
      <c r="G63" s="137">
        <f t="shared" si="11"/>
        <v>329000</v>
      </c>
      <c r="H63" s="138">
        <f t="shared" si="23"/>
        <v>1000</v>
      </c>
      <c r="I63" s="133" t="s">
        <v>123</v>
      </c>
      <c r="J63" s="138">
        <f t="shared" si="24"/>
        <v>330000</v>
      </c>
      <c r="K63" s="138">
        <f t="shared" si="25"/>
        <v>0</v>
      </c>
      <c r="L63" s="138">
        <f t="shared" si="26"/>
        <v>72</v>
      </c>
      <c r="M63" s="138" t="str">
        <f t="shared" si="27"/>
        <v>상각완료</v>
      </c>
      <c r="N63" s="138">
        <f t="shared" si="17"/>
        <v>330000</v>
      </c>
      <c r="O63" s="138">
        <f t="shared" si="28"/>
        <v>-1000</v>
      </c>
      <c r="P63" s="138">
        <f t="shared" si="19"/>
        <v>329000</v>
      </c>
      <c r="Q63" s="138">
        <f t="shared" si="29"/>
        <v>0</v>
      </c>
    </row>
    <row r="64" spans="1:17">
      <c r="A64" s="112">
        <v>2005</v>
      </c>
      <c r="B64" s="134" t="s">
        <v>125</v>
      </c>
      <c r="C64" s="135" t="s">
        <v>133</v>
      </c>
      <c r="D64" s="136">
        <v>1</v>
      </c>
      <c r="E64" s="137">
        <v>356520</v>
      </c>
      <c r="F64" s="138">
        <f t="shared" si="22"/>
        <v>356520</v>
      </c>
      <c r="G64" s="137">
        <f t="shared" si="11"/>
        <v>355520</v>
      </c>
      <c r="H64" s="138">
        <f t="shared" si="23"/>
        <v>1000</v>
      </c>
      <c r="I64" s="133" t="s">
        <v>123</v>
      </c>
      <c r="J64" s="138">
        <f t="shared" si="24"/>
        <v>356520</v>
      </c>
      <c r="K64" s="138">
        <f t="shared" si="25"/>
        <v>0</v>
      </c>
      <c r="L64" s="138">
        <f t="shared" si="26"/>
        <v>66</v>
      </c>
      <c r="M64" s="138" t="str">
        <f t="shared" si="27"/>
        <v>상각완료</v>
      </c>
      <c r="N64" s="138">
        <f t="shared" si="17"/>
        <v>356520</v>
      </c>
      <c r="O64" s="138">
        <f t="shared" si="28"/>
        <v>-1000</v>
      </c>
      <c r="P64" s="138">
        <f t="shared" si="19"/>
        <v>355520</v>
      </c>
      <c r="Q64" s="138">
        <f t="shared" si="29"/>
        <v>0</v>
      </c>
    </row>
    <row r="65" spans="1:20">
      <c r="A65" s="112">
        <v>2006</v>
      </c>
      <c r="B65" s="134" t="s">
        <v>121</v>
      </c>
      <c r="C65" s="135" t="s">
        <v>163</v>
      </c>
      <c r="D65" s="136">
        <v>1</v>
      </c>
      <c r="E65" s="137">
        <v>255000</v>
      </c>
      <c r="F65" s="138">
        <f t="shared" si="22"/>
        <v>255000</v>
      </c>
      <c r="G65" s="137">
        <f t="shared" si="11"/>
        <v>254000</v>
      </c>
      <c r="H65" s="138">
        <f t="shared" si="23"/>
        <v>1000</v>
      </c>
      <c r="I65" s="133" t="s">
        <v>123</v>
      </c>
      <c r="J65" s="138">
        <f t="shared" si="24"/>
        <v>255000</v>
      </c>
      <c r="K65" s="138">
        <f t="shared" si="25"/>
        <v>0</v>
      </c>
      <c r="L65" s="138">
        <f t="shared" si="26"/>
        <v>60</v>
      </c>
      <c r="M65" s="138" t="str">
        <f t="shared" si="27"/>
        <v>상각완료</v>
      </c>
      <c r="N65" s="138">
        <f t="shared" si="17"/>
        <v>255000</v>
      </c>
      <c r="O65" s="138">
        <f t="shared" si="28"/>
        <v>-1000</v>
      </c>
      <c r="P65" s="138">
        <f t="shared" si="19"/>
        <v>254000</v>
      </c>
      <c r="Q65" s="138">
        <f t="shared" si="29"/>
        <v>0</v>
      </c>
    </row>
    <row r="66" spans="1:20">
      <c r="A66" s="112">
        <v>2006</v>
      </c>
      <c r="B66" s="134" t="s">
        <v>121</v>
      </c>
      <c r="C66" s="135" t="s">
        <v>164</v>
      </c>
      <c r="D66" s="136">
        <v>1</v>
      </c>
      <c r="E66" s="137">
        <v>270000</v>
      </c>
      <c r="F66" s="138">
        <f t="shared" si="22"/>
        <v>270000</v>
      </c>
      <c r="G66" s="137">
        <f t="shared" si="11"/>
        <v>269000</v>
      </c>
      <c r="H66" s="138">
        <f t="shared" si="23"/>
        <v>1000</v>
      </c>
      <c r="I66" s="133" t="s">
        <v>123</v>
      </c>
      <c r="J66" s="138">
        <f t="shared" si="24"/>
        <v>270000</v>
      </c>
      <c r="K66" s="138">
        <f t="shared" si="25"/>
        <v>0</v>
      </c>
      <c r="L66" s="138">
        <f t="shared" si="26"/>
        <v>60</v>
      </c>
      <c r="M66" s="138" t="str">
        <f t="shared" si="27"/>
        <v>상각완료</v>
      </c>
      <c r="N66" s="138">
        <f t="shared" si="17"/>
        <v>270000</v>
      </c>
      <c r="O66" s="138">
        <f t="shared" si="28"/>
        <v>-1000</v>
      </c>
      <c r="P66" s="138">
        <f t="shared" si="19"/>
        <v>269000</v>
      </c>
      <c r="Q66" s="138">
        <f t="shared" si="29"/>
        <v>0</v>
      </c>
    </row>
    <row r="67" spans="1:20">
      <c r="A67" s="112">
        <v>2006</v>
      </c>
      <c r="B67" s="134" t="s">
        <v>125</v>
      </c>
      <c r="C67" s="135" t="s">
        <v>133</v>
      </c>
      <c r="D67" s="136">
        <v>1</v>
      </c>
      <c r="E67" s="137">
        <v>425370</v>
      </c>
      <c r="F67" s="138">
        <f t="shared" si="22"/>
        <v>425370</v>
      </c>
      <c r="G67" s="137">
        <f t="shared" ref="G67:G73" si="30">F67/5*4.5</f>
        <v>382833</v>
      </c>
      <c r="H67" s="138">
        <f t="shared" si="23"/>
        <v>42537</v>
      </c>
      <c r="I67" s="133" t="s">
        <v>123</v>
      </c>
      <c r="J67" s="138">
        <f t="shared" si="24"/>
        <v>425370</v>
      </c>
      <c r="K67" s="138">
        <f t="shared" si="25"/>
        <v>0</v>
      </c>
      <c r="L67" s="138">
        <f t="shared" si="26"/>
        <v>54</v>
      </c>
      <c r="M67" s="138" t="str">
        <f t="shared" si="27"/>
        <v>상각대상</v>
      </c>
      <c r="N67" s="138">
        <f t="shared" ref="N67:N73" si="31">F67/60*(60-6)</f>
        <v>382833</v>
      </c>
      <c r="O67" s="138">
        <f t="shared" si="28"/>
        <v>0</v>
      </c>
      <c r="P67" s="138">
        <f>IF(M67="상각대상",F67/60*(L67+3),0)</f>
        <v>404101.5</v>
      </c>
      <c r="Q67" s="138">
        <f t="shared" si="29"/>
        <v>21268.5</v>
      </c>
      <c r="R67" s="141"/>
      <c r="S67" s="113"/>
    </row>
    <row r="68" spans="1:20">
      <c r="A68" s="112">
        <v>2006</v>
      </c>
      <c r="B68" s="134" t="s">
        <v>125</v>
      </c>
      <c r="C68" s="135" t="s">
        <v>165</v>
      </c>
      <c r="D68" s="136">
        <v>1</v>
      </c>
      <c r="E68" s="137">
        <v>198000</v>
      </c>
      <c r="F68" s="138">
        <f t="shared" si="22"/>
        <v>198000</v>
      </c>
      <c r="G68" s="137">
        <f t="shared" si="30"/>
        <v>178200</v>
      </c>
      <c r="H68" s="138">
        <f t="shared" si="23"/>
        <v>19800</v>
      </c>
      <c r="I68" s="133" t="s">
        <v>123</v>
      </c>
      <c r="J68" s="138">
        <f t="shared" si="24"/>
        <v>198000</v>
      </c>
      <c r="K68" s="138">
        <f t="shared" si="25"/>
        <v>0</v>
      </c>
      <c r="L68" s="138">
        <f t="shared" si="26"/>
        <v>54</v>
      </c>
      <c r="M68" s="138" t="str">
        <f t="shared" si="27"/>
        <v>상각대상</v>
      </c>
      <c r="N68" s="138">
        <f t="shared" si="31"/>
        <v>178200</v>
      </c>
      <c r="O68" s="138">
        <f t="shared" si="28"/>
        <v>0</v>
      </c>
      <c r="P68" s="138">
        <f t="shared" ref="P68:P80" si="32">F68/60*(L68+3)</f>
        <v>188100</v>
      </c>
      <c r="Q68" s="138">
        <f t="shared" si="29"/>
        <v>9900</v>
      </c>
      <c r="S68" s="113"/>
    </row>
    <row r="69" spans="1:20">
      <c r="A69" s="112">
        <v>2006</v>
      </c>
      <c r="B69" s="134" t="s">
        <v>125</v>
      </c>
      <c r="C69" s="135" t="s">
        <v>166</v>
      </c>
      <c r="D69" s="136">
        <v>1</v>
      </c>
      <c r="E69" s="137">
        <v>605000</v>
      </c>
      <c r="F69" s="138">
        <f t="shared" si="22"/>
        <v>605000</v>
      </c>
      <c r="G69" s="137">
        <f t="shared" si="30"/>
        <v>544500</v>
      </c>
      <c r="H69" s="138">
        <f t="shared" si="23"/>
        <v>60500</v>
      </c>
      <c r="I69" s="133" t="s">
        <v>123</v>
      </c>
      <c r="J69" s="138">
        <f t="shared" si="24"/>
        <v>605000</v>
      </c>
      <c r="K69" s="138">
        <f t="shared" si="25"/>
        <v>0</v>
      </c>
      <c r="L69" s="138">
        <f t="shared" si="26"/>
        <v>54</v>
      </c>
      <c r="M69" s="138" t="str">
        <f t="shared" si="27"/>
        <v>상각대상</v>
      </c>
      <c r="N69" s="138">
        <f t="shared" si="31"/>
        <v>544500</v>
      </c>
      <c r="O69" s="138">
        <f t="shared" si="28"/>
        <v>0</v>
      </c>
      <c r="P69" s="138">
        <f t="shared" si="32"/>
        <v>574750</v>
      </c>
      <c r="Q69" s="138">
        <f t="shared" si="29"/>
        <v>30250</v>
      </c>
      <c r="S69" s="113"/>
    </row>
    <row r="70" spans="1:20">
      <c r="A70" s="112">
        <v>2006</v>
      </c>
      <c r="B70" s="134" t="s">
        <v>125</v>
      </c>
      <c r="C70" s="135" t="s">
        <v>167</v>
      </c>
      <c r="D70" s="136">
        <v>1</v>
      </c>
      <c r="E70" s="137">
        <v>220000</v>
      </c>
      <c r="F70" s="138">
        <f t="shared" si="22"/>
        <v>220000</v>
      </c>
      <c r="G70" s="137">
        <f t="shared" si="30"/>
        <v>198000</v>
      </c>
      <c r="H70" s="138">
        <f t="shared" si="23"/>
        <v>22000</v>
      </c>
      <c r="I70" s="133" t="s">
        <v>123</v>
      </c>
      <c r="J70" s="138">
        <f t="shared" si="24"/>
        <v>220000</v>
      </c>
      <c r="K70" s="138">
        <f t="shared" si="25"/>
        <v>0</v>
      </c>
      <c r="L70" s="138">
        <f t="shared" si="26"/>
        <v>54</v>
      </c>
      <c r="M70" s="138" t="str">
        <f t="shared" si="27"/>
        <v>상각대상</v>
      </c>
      <c r="N70" s="138">
        <f t="shared" si="31"/>
        <v>198000</v>
      </c>
      <c r="O70" s="138">
        <f t="shared" si="28"/>
        <v>0</v>
      </c>
      <c r="P70" s="138">
        <f t="shared" si="32"/>
        <v>209000</v>
      </c>
      <c r="Q70" s="138">
        <f t="shared" si="29"/>
        <v>11000</v>
      </c>
      <c r="S70" s="113"/>
    </row>
    <row r="71" spans="1:20">
      <c r="A71" s="112">
        <v>2006</v>
      </c>
      <c r="B71" s="134" t="s">
        <v>125</v>
      </c>
      <c r="C71" s="135" t="s">
        <v>168</v>
      </c>
      <c r="D71" s="136">
        <v>1</v>
      </c>
      <c r="E71" s="137">
        <v>572000</v>
      </c>
      <c r="F71" s="138">
        <f t="shared" si="22"/>
        <v>572000</v>
      </c>
      <c r="G71" s="137">
        <f t="shared" si="30"/>
        <v>514800</v>
      </c>
      <c r="H71" s="138">
        <f t="shared" si="23"/>
        <v>57200</v>
      </c>
      <c r="I71" s="133" t="s">
        <v>123</v>
      </c>
      <c r="J71" s="138">
        <f t="shared" si="24"/>
        <v>572000</v>
      </c>
      <c r="K71" s="138">
        <f t="shared" si="25"/>
        <v>0</v>
      </c>
      <c r="L71" s="138">
        <f t="shared" si="26"/>
        <v>54</v>
      </c>
      <c r="M71" s="138" t="str">
        <f t="shared" si="27"/>
        <v>상각대상</v>
      </c>
      <c r="N71" s="138">
        <f t="shared" si="31"/>
        <v>514800.00000000006</v>
      </c>
      <c r="O71" s="138">
        <f t="shared" si="28"/>
        <v>0</v>
      </c>
      <c r="P71" s="138">
        <f t="shared" si="32"/>
        <v>543400</v>
      </c>
      <c r="Q71" s="138">
        <f t="shared" si="29"/>
        <v>28599.999999999942</v>
      </c>
      <c r="S71" s="113"/>
    </row>
    <row r="72" spans="1:20">
      <c r="A72" s="112">
        <v>2006</v>
      </c>
      <c r="B72" s="134" t="s">
        <v>125</v>
      </c>
      <c r="C72" s="135" t="s">
        <v>169</v>
      </c>
      <c r="D72" s="136">
        <v>1</v>
      </c>
      <c r="E72" s="137">
        <v>275000</v>
      </c>
      <c r="F72" s="138">
        <f t="shared" si="22"/>
        <v>275000</v>
      </c>
      <c r="G72" s="137">
        <f t="shared" si="30"/>
        <v>247500</v>
      </c>
      <c r="H72" s="138">
        <f t="shared" si="23"/>
        <v>27500</v>
      </c>
      <c r="I72" s="133" t="s">
        <v>123</v>
      </c>
      <c r="J72" s="138">
        <f t="shared" si="24"/>
        <v>275000</v>
      </c>
      <c r="K72" s="138">
        <f t="shared" si="25"/>
        <v>0</v>
      </c>
      <c r="L72" s="138">
        <f t="shared" si="26"/>
        <v>54</v>
      </c>
      <c r="M72" s="138" t="str">
        <f t="shared" si="27"/>
        <v>상각대상</v>
      </c>
      <c r="N72" s="138">
        <f t="shared" si="31"/>
        <v>247499.99999999997</v>
      </c>
      <c r="O72" s="138">
        <f t="shared" si="28"/>
        <v>0</v>
      </c>
      <c r="P72" s="138">
        <f t="shared" si="32"/>
        <v>261249.99999999997</v>
      </c>
      <c r="Q72" s="138">
        <f t="shared" si="29"/>
        <v>13750</v>
      </c>
      <c r="S72" s="113"/>
    </row>
    <row r="73" spans="1:20">
      <c r="A73" s="112">
        <v>2006</v>
      </c>
      <c r="B73" s="134" t="s">
        <v>125</v>
      </c>
      <c r="C73" s="135" t="s">
        <v>170</v>
      </c>
      <c r="D73" s="136">
        <v>1</v>
      </c>
      <c r="E73" s="137">
        <v>1430000</v>
      </c>
      <c r="F73" s="138">
        <f t="shared" si="22"/>
        <v>1430000</v>
      </c>
      <c r="G73" s="137">
        <f t="shared" si="30"/>
        <v>1287000</v>
      </c>
      <c r="H73" s="138">
        <f t="shared" si="23"/>
        <v>143000</v>
      </c>
      <c r="I73" s="133" t="s">
        <v>123</v>
      </c>
      <c r="J73" s="138">
        <f t="shared" si="24"/>
        <v>1430000</v>
      </c>
      <c r="K73" s="138">
        <f t="shared" si="25"/>
        <v>0</v>
      </c>
      <c r="L73" s="138">
        <f t="shared" si="26"/>
        <v>54</v>
      </c>
      <c r="M73" s="138" t="str">
        <f t="shared" si="27"/>
        <v>상각대상</v>
      </c>
      <c r="N73" s="138">
        <f t="shared" si="31"/>
        <v>1287000</v>
      </c>
      <c r="O73" s="138">
        <f t="shared" si="28"/>
        <v>0</v>
      </c>
      <c r="P73" s="138">
        <f t="shared" si="32"/>
        <v>1358500</v>
      </c>
      <c r="Q73" s="138">
        <f t="shared" si="29"/>
        <v>71500</v>
      </c>
      <c r="R73" s="113"/>
      <c r="S73" s="113"/>
    </row>
    <row r="74" spans="1:20">
      <c r="A74" s="112">
        <v>2007</v>
      </c>
      <c r="B74" s="134" t="s">
        <v>121</v>
      </c>
      <c r="C74" s="135" t="s">
        <v>171</v>
      </c>
      <c r="D74" s="136">
        <v>1</v>
      </c>
      <c r="E74" s="137">
        <v>500000</v>
      </c>
      <c r="F74" s="138">
        <f t="shared" si="22"/>
        <v>500000</v>
      </c>
      <c r="G74" s="137">
        <f>F74/5*4</f>
        <v>400000</v>
      </c>
      <c r="H74" s="138">
        <f t="shared" si="23"/>
        <v>100000</v>
      </c>
      <c r="I74" s="133" t="s">
        <v>123</v>
      </c>
      <c r="J74" s="138">
        <f t="shared" si="24"/>
        <v>500000</v>
      </c>
      <c r="K74" s="138">
        <f t="shared" si="25"/>
        <v>0</v>
      </c>
      <c r="L74" s="138">
        <f t="shared" si="26"/>
        <v>48</v>
      </c>
      <c r="M74" s="138" t="str">
        <f t="shared" si="27"/>
        <v>상각대상</v>
      </c>
      <c r="N74" s="138">
        <f>F74/60*(60-12)</f>
        <v>400000</v>
      </c>
      <c r="O74" s="138">
        <f t="shared" si="28"/>
        <v>0</v>
      </c>
      <c r="P74" s="138">
        <f t="shared" si="32"/>
        <v>425000.00000000006</v>
      </c>
      <c r="Q74" s="138">
        <f t="shared" si="29"/>
        <v>25000.000000000058</v>
      </c>
      <c r="R74" s="113"/>
      <c r="S74" s="113"/>
      <c r="T74" s="113"/>
    </row>
    <row r="75" spans="1:20">
      <c r="A75" s="112">
        <v>2007</v>
      </c>
      <c r="B75" s="134" t="s">
        <v>121</v>
      </c>
      <c r="C75" s="135" t="s">
        <v>172</v>
      </c>
      <c r="D75" s="136">
        <v>1</v>
      </c>
      <c r="E75" s="137">
        <v>1900000</v>
      </c>
      <c r="F75" s="138">
        <f t="shared" si="22"/>
        <v>1900000</v>
      </c>
      <c r="G75" s="137">
        <f>F75/5*4</f>
        <v>1520000</v>
      </c>
      <c r="H75" s="138">
        <f t="shared" si="23"/>
        <v>380000</v>
      </c>
      <c r="I75" s="133" t="s">
        <v>123</v>
      </c>
      <c r="J75" s="138">
        <f t="shared" si="24"/>
        <v>1900000</v>
      </c>
      <c r="K75" s="138">
        <f t="shared" si="25"/>
        <v>0</v>
      </c>
      <c r="L75" s="138">
        <f t="shared" si="26"/>
        <v>48</v>
      </c>
      <c r="M75" s="138" t="str">
        <f t="shared" si="27"/>
        <v>상각대상</v>
      </c>
      <c r="N75" s="138">
        <f>F75/60*(60-12)</f>
        <v>1520000</v>
      </c>
      <c r="O75" s="138">
        <f t="shared" si="28"/>
        <v>0</v>
      </c>
      <c r="P75" s="138">
        <f t="shared" si="32"/>
        <v>1615000</v>
      </c>
      <c r="Q75" s="138">
        <f t="shared" si="29"/>
        <v>95000</v>
      </c>
      <c r="R75" s="113"/>
      <c r="S75" s="113"/>
      <c r="T75" s="113"/>
    </row>
    <row r="76" spans="1:20">
      <c r="A76" s="112">
        <v>2007</v>
      </c>
      <c r="B76" s="134" t="s">
        <v>121</v>
      </c>
      <c r="C76" s="135" t="s">
        <v>171</v>
      </c>
      <c r="D76" s="136">
        <v>2</v>
      </c>
      <c r="E76" s="137">
        <v>1126000</v>
      </c>
      <c r="F76" s="138">
        <f t="shared" si="22"/>
        <v>2252000</v>
      </c>
      <c r="G76" s="137">
        <f>F76/5*4</f>
        <v>1801600</v>
      </c>
      <c r="H76" s="138">
        <f t="shared" si="23"/>
        <v>450400</v>
      </c>
      <c r="I76" s="133" t="s">
        <v>123</v>
      </c>
      <c r="J76" s="138">
        <f t="shared" si="24"/>
        <v>2252000</v>
      </c>
      <c r="K76" s="138">
        <f t="shared" si="25"/>
        <v>0</v>
      </c>
      <c r="L76" s="138">
        <f t="shared" si="26"/>
        <v>48</v>
      </c>
      <c r="M76" s="138" t="str">
        <f t="shared" si="27"/>
        <v>상각대상</v>
      </c>
      <c r="N76" s="138">
        <f>F76/60*(60-12)</f>
        <v>1801600</v>
      </c>
      <c r="O76" s="138">
        <f t="shared" si="28"/>
        <v>0</v>
      </c>
      <c r="P76" s="138">
        <f t="shared" si="32"/>
        <v>1914200.0000000002</v>
      </c>
      <c r="Q76" s="138">
        <f t="shared" si="29"/>
        <v>112600.00000000023</v>
      </c>
      <c r="R76" s="113"/>
      <c r="S76" s="113"/>
      <c r="T76" s="113"/>
    </row>
    <row r="77" spans="1:20">
      <c r="A77" s="112">
        <v>2007</v>
      </c>
      <c r="B77" s="134" t="s">
        <v>96</v>
      </c>
      <c r="C77" s="135" t="s">
        <v>173</v>
      </c>
      <c r="D77" s="136">
        <v>1</v>
      </c>
      <c r="E77" s="137">
        <v>4620000</v>
      </c>
      <c r="F77" s="138">
        <f t="shared" si="22"/>
        <v>4620000</v>
      </c>
      <c r="G77" s="137">
        <f>F77/5*3.5</f>
        <v>3234000</v>
      </c>
      <c r="H77" s="138">
        <f t="shared" si="23"/>
        <v>1386000</v>
      </c>
      <c r="I77" s="133" t="s">
        <v>123</v>
      </c>
      <c r="J77" s="138">
        <f t="shared" si="24"/>
        <v>4620000</v>
      </c>
      <c r="K77" s="138">
        <f t="shared" si="25"/>
        <v>0</v>
      </c>
      <c r="L77" s="138">
        <f t="shared" si="26"/>
        <v>42</v>
      </c>
      <c r="M77" s="138" t="str">
        <f t="shared" si="27"/>
        <v>상각대상</v>
      </c>
      <c r="N77" s="138">
        <f>F77/60*(60-18)</f>
        <v>3234000</v>
      </c>
      <c r="O77" s="138">
        <f t="shared" si="28"/>
        <v>0</v>
      </c>
      <c r="P77" s="138">
        <f t="shared" si="32"/>
        <v>3465000</v>
      </c>
      <c r="Q77" s="138">
        <f t="shared" si="29"/>
        <v>231000</v>
      </c>
      <c r="R77" s="113"/>
      <c r="S77" s="113"/>
      <c r="T77" s="113"/>
    </row>
    <row r="78" spans="1:20">
      <c r="A78" s="112">
        <v>2008</v>
      </c>
      <c r="B78" s="142" t="s">
        <v>174</v>
      </c>
      <c r="C78" s="143" t="s">
        <v>175</v>
      </c>
      <c r="D78" s="142">
        <v>1</v>
      </c>
      <c r="E78" s="144">
        <v>904120</v>
      </c>
      <c r="F78" s="145">
        <f t="shared" si="22"/>
        <v>904120</v>
      </c>
      <c r="G78" s="144">
        <f>F78/5*2.5</f>
        <v>452060</v>
      </c>
      <c r="H78" s="145">
        <f t="shared" si="23"/>
        <v>452060</v>
      </c>
      <c r="I78" s="133" t="s">
        <v>123</v>
      </c>
      <c r="J78" s="145">
        <f t="shared" si="24"/>
        <v>904120</v>
      </c>
      <c r="K78" s="145">
        <f t="shared" si="25"/>
        <v>0</v>
      </c>
      <c r="L78" s="145">
        <f t="shared" si="26"/>
        <v>30</v>
      </c>
      <c r="M78" s="145" t="str">
        <f t="shared" si="27"/>
        <v>상각대상</v>
      </c>
      <c r="N78" s="145">
        <f>F78/60*(60-30)</f>
        <v>452060</v>
      </c>
      <c r="O78" s="145">
        <f t="shared" si="28"/>
        <v>0</v>
      </c>
      <c r="P78" s="145">
        <f t="shared" si="32"/>
        <v>497266</v>
      </c>
      <c r="Q78" s="145">
        <f t="shared" si="29"/>
        <v>45206</v>
      </c>
      <c r="R78" s="113"/>
      <c r="S78" s="113"/>
      <c r="T78" s="113"/>
    </row>
    <row r="79" spans="1:20">
      <c r="A79" s="112">
        <v>2008</v>
      </c>
      <c r="B79" s="142" t="s">
        <v>174</v>
      </c>
      <c r="C79" s="143" t="s">
        <v>176</v>
      </c>
      <c r="D79" s="142">
        <v>1</v>
      </c>
      <c r="E79" s="144">
        <v>1065000</v>
      </c>
      <c r="F79" s="145">
        <f t="shared" si="22"/>
        <v>1065000</v>
      </c>
      <c r="G79" s="144">
        <f>F79/5*2.5</f>
        <v>532500</v>
      </c>
      <c r="H79" s="145">
        <f t="shared" si="23"/>
        <v>532500</v>
      </c>
      <c r="I79" s="133" t="s">
        <v>123</v>
      </c>
      <c r="J79" s="145">
        <f t="shared" si="24"/>
        <v>1065000</v>
      </c>
      <c r="K79" s="145">
        <f t="shared" si="25"/>
        <v>0</v>
      </c>
      <c r="L79" s="145">
        <f t="shared" si="26"/>
        <v>30</v>
      </c>
      <c r="M79" s="145" t="str">
        <f t="shared" si="27"/>
        <v>상각대상</v>
      </c>
      <c r="N79" s="145">
        <f>F79/60*(60-30)</f>
        <v>532500</v>
      </c>
      <c r="O79" s="145">
        <f t="shared" si="28"/>
        <v>0</v>
      </c>
      <c r="P79" s="145">
        <f t="shared" si="32"/>
        <v>585750</v>
      </c>
      <c r="Q79" s="145">
        <f t="shared" si="29"/>
        <v>53250</v>
      </c>
      <c r="R79" s="113"/>
      <c r="S79" s="113"/>
      <c r="T79" s="113"/>
    </row>
    <row r="80" spans="1:20">
      <c r="A80" s="112">
        <v>2008</v>
      </c>
      <c r="B80" s="142" t="s">
        <v>174</v>
      </c>
      <c r="C80" s="143" t="s">
        <v>176</v>
      </c>
      <c r="D80" s="142">
        <v>1</v>
      </c>
      <c r="E80" s="144">
        <v>128500</v>
      </c>
      <c r="F80" s="145">
        <f t="shared" si="22"/>
        <v>128500</v>
      </c>
      <c r="G80" s="144">
        <f>F80/5*2.5</f>
        <v>64250</v>
      </c>
      <c r="H80" s="145">
        <f t="shared" si="23"/>
        <v>64250</v>
      </c>
      <c r="I80" s="133" t="s">
        <v>123</v>
      </c>
      <c r="J80" s="145">
        <f t="shared" si="24"/>
        <v>128500</v>
      </c>
      <c r="K80" s="145">
        <f t="shared" si="25"/>
        <v>0</v>
      </c>
      <c r="L80" s="145">
        <f t="shared" si="26"/>
        <v>30</v>
      </c>
      <c r="M80" s="145" t="str">
        <f t="shared" si="27"/>
        <v>상각대상</v>
      </c>
      <c r="N80" s="145">
        <f>F80/60*(60-30)</f>
        <v>64249.999999999993</v>
      </c>
      <c r="O80" s="145">
        <f t="shared" si="28"/>
        <v>0</v>
      </c>
      <c r="P80" s="145">
        <f t="shared" si="32"/>
        <v>70675</v>
      </c>
      <c r="Q80" s="145">
        <f t="shared" si="29"/>
        <v>6425.0000000000073</v>
      </c>
      <c r="R80" s="113"/>
      <c r="S80" s="113"/>
      <c r="T80" s="113"/>
    </row>
    <row r="81" spans="1:20">
      <c r="A81" s="240" t="s">
        <v>129</v>
      </c>
      <c r="B81" s="241"/>
      <c r="C81" s="241"/>
      <c r="D81" s="241"/>
      <c r="E81" s="242"/>
      <c r="F81" s="109">
        <f>SUM(F22:F80)</f>
        <v>100529234</v>
      </c>
      <c r="G81" s="109">
        <f>SUM(G22:G80)</f>
        <v>96735487</v>
      </c>
      <c r="H81" s="109">
        <f>SUM(H22:H80)</f>
        <v>3793747</v>
      </c>
      <c r="I81" s="133"/>
      <c r="J81" s="109">
        <f>SUM(J22:J80)</f>
        <v>100529233</v>
      </c>
      <c r="K81" s="109">
        <f>SUM(K22:K80)</f>
        <v>1</v>
      </c>
      <c r="L81" s="109"/>
      <c r="M81" s="109"/>
      <c r="N81" s="109">
        <f>SUM(N22:N80)</f>
        <v>96791487</v>
      </c>
      <c r="O81" s="109">
        <f>SUM(O22:O80)</f>
        <v>-56000</v>
      </c>
      <c r="P81" s="109">
        <f>SUM(P22:P80)</f>
        <v>97490236.5</v>
      </c>
      <c r="Q81" s="109">
        <f>SUM(Q22:Q80)</f>
        <v>754749.50000000023</v>
      </c>
      <c r="R81" s="113"/>
      <c r="S81" s="113"/>
      <c r="T81" s="113"/>
    </row>
    <row r="82" spans="1:20">
      <c r="A82" s="240" t="s">
        <v>177</v>
      </c>
      <c r="B82" s="241"/>
      <c r="C82" s="241"/>
      <c r="D82" s="241"/>
      <c r="E82" s="242"/>
      <c r="F82" s="109">
        <f>F81+F21</f>
        <v>167091406</v>
      </c>
      <c r="G82" s="109">
        <f>G81+G21</f>
        <v>163256659</v>
      </c>
      <c r="H82" s="109">
        <f>H81+H21</f>
        <v>3834747</v>
      </c>
      <c r="I82" s="146"/>
      <c r="J82" s="109">
        <f>J81+J21</f>
        <v>167091402</v>
      </c>
      <c r="K82" s="109">
        <f>K81+K21</f>
        <v>4</v>
      </c>
      <c r="L82" s="109">
        <f>L81+L21</f>
        <v>0</v>
      </c>
      <c r="M82" s="109"/>
      <c r="N82" s="109">
        <f>N81+N21</f>
        <v>163353659</v>
      </c>
      <c r="O82" s="109">
        <f>O81+O21</f>
        <v>-97000</v>
      </c>
      <c r="P82" s="109">
        <f>P81+P21</f>
        <v>164011408.5</v>
      </c>
      <c r="Q82" s="109">
        <f>ROUND(Q81+Q21,0)</f>
        <v>754750</v>
      </c>
    </row>
    <row r="85" spans="1:20" ht="14.25" thickBot="1">
      <c r="C85" s="98" t="s">
        <v>97</v>
      </c>
      <c r="J85" s="113" t="s">
        <v>178</v>
      </c>
    </row>
    <row r="86" spans="1:20">
      <c r="C86" s="126" t="s">
        <v>98</v>
      </c>
      <c r="D86" s="126">
        <f>G86-D87</f>
        <v>2434747</v>
      </c>
      <c r="E86" s="126"/>
      <c r="F86" s="126" t="s">
        <v>99</v>
      </c>
      <c r="G86" s="126">
        <v>3834747</v>
      </c>
      <c r="J86" s="114" t="str">
        <f>C86</f>
        <v>유형자산처분손실</v>
      </c>
      <c r="K86" s="115">
        <f>N86-K88-K87</f>
        <v>1679997</v>
      </c>
      <c r="L86" s="115" t="str">
        <f>F86</f>
        <v>집기비품</v>
      </c>
      <c r="M86" s="115"/>
      <c r="N86" s="116">
        <f>ROUND(G86+G89,0)</f>
        <v>167091406</v>
      </c>
    </row>
    <row r="87" spans="1:20">
      <c r="C87" s="126" t="s">
        <v>100</v>
      </c>
      <c r="D87" s="126">
        <v>1400000</v>
      </c>
      <c r="E87" s="126"/>
      <c r="F87" s="126"/>
      <c r="G87" s="126"/>
      <c r="J87" s="117" t="str">
        <f>C87</f>
        <v>예금</v>
      </c>
      <c r="K87" s="118">
        <f>ROUND(D87,0)</f>
        <v>1400000</v>
      </c>
      <c r="L87" s="118"/>
      <c r="M87" s="118"/>
      <c r="N87" s="119"/>
    </row>
    <row r="88" spans="1:20" ht="14.25" thickBot="1">
      <c r="C88" s="127"/>
      <c r="D88" s="127"/>
      <c r="E88" s="127"/>
      <c r="F88" s="127"/>
      <c r="G88" s="127"/>
      <c r="J88" s="120" t="s">
        <v>179</v>
      </c>
      <c r="K88" s="121">
        <f>ROUND(D89+Q82,0)</f>
        <v>164011409</v>
      </c>
      <c r="L88" s="121"/>
      <c r="M88" s="121"/>
      <c r="N88" s="122"/>
    </row>
    <row r="89" spans="1:20">
      <c r="C89" s="127" t="s">
        <v>101</v>
      </c>
      <c r="D89" s="126">
        <v>163256659</v>
      </c>
      <c r="E89" s="126"/>
      <c r="F89" s="126" t="s">
        <v>99</v>
      </c>
      <c r="G89" s="126">
        <v>163256659</v>
      </c>
      <c r="J89" s="123" t="s">
        <v>180</v>
      </c>
      <c r="K89" s="148">
        <f>K88-P82</f>
        <v>0.5</v>
      </c>
      <c r="L89" s="124"/>
      <c r="M89" s="124"/>
      <c r="N89" s="125" t="str">
        <f>IF(N86-J82&lt;5,"TRUE","FALSE")</f>
        <v>TRUE</v>
      </c>
    </row>
    <row r="92" spans="1:20">
      <c r="G92" s="147"/>
    </row>
  </sheetData>
  <mergeCells count="5">
    <mergeCell ref="A82:E82"/>
    <mergeCell ref="A21:E21"/>
    <mergeCell ref="A1:H1"/>
    <mergeCell ref="A2:H2"/>
    <mergeCell ref="A81:E81"/>
  </mergeCells>
  <phoneticPr fontId="2" type="noConversion"/>
  <pageMargins left="0.23622047244094491" right="0.19685039370078741" top="0.74803149606299213" bottom="0.74803149606299213" header="0.31496062992125984" footer="0.31496062992125984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9</vt:i4>
      </vt:variant>
    </vt:vector>
  </HeadingPairs>
  <TitlesOfParts>
    <vt:vector size="14" baseType="lpstr">
      <vt:lpstr>수정사항 </vt:lpstr>
      <vt:lpstr>재무상태표</vt:lpstr>
      <vt:lpstr>손익계산서</vt:lpstr>
      <vt:lpstr>세입세출결산서</vt:lpstr>
      <vt:lpstr>불용처분조서</vt:lpstr>
      <vt:lpstr>세입세출결산서!Print_Area</vt:lpstr>
      <vt:lpstr>손익계산서!Print_Area</vt:lpstr>
      <vt:lpstr>'수정사항 '!Print_Area</vt:lpstr>
      <vt:lpstr>재무상태표!Print_Area</vt:lpstr>
      <vt:lpstr>불용처분조서!Print_Titles</vt:lpstr>
      <vt:lpstr>세입세출결산서!Print_Titles</vt:lpstr>
      <vt:lpstr>손익계산서!Print_Titles</vt:lpstr>
      <vt:lpstr>'수정사항 '!Print_Titles</vt:lpstr>
      <vt:lpstr>재무상태표!Print_Titles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uscc</dc:creator>
  <cp:lastModifiedBy>수갱</cp:lastModifiedBy>
  <cp:lastPrinted>2016-03-04T02:29:06Z</cp:lastPrinted>
  <dcterms:created xsi:type="dcterms:W3CDTF">2008-03-24T03:53:12Z</dcterms:created>
  <dcterms:modified xsi:type="dcterms:W3CDTF">2017-03-28T07:29:00Z</dcterms:modified>
</cp:coreProperties>
</file>